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G:\TRABAJO\2022\EEFF\"/>
    </mc:Choice>
  </mc:AlternateContent>
  <xr:revisionPtr revIDLastSave="0" documentId="8_{020688C8-7DE8-4160-BB7B-58D936C9199C}" xr6:coauthVersionLast="47" xr6:coauthVersionMax="47" xr10:uidLastSave="{00000000-0000-0000-0000-000000000000}"/>
  <bookViews>
    <workbookView xWindow="-120" yWindow="-120" windowWidth="29040" windowHeight="15840" activeTab="2" xr2:uid="{5B6E42F2-5448-49FD-9BEE-15D292D09C71}"/>
  </bookViews>
  <sheets>
    <sheet name="ESF JULIO 2022" sheetId="1" r:id="rId1"/>
    <sheet name="ERI JULIO 2022" sheetId="2" r:id="rId2"/>
    <sheet name="Notas JULIO 2022"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_act2" localSheetId="0" hidden="1">[2]ACTSOS1!#REF!</definedName>
    <definedName name="__act2" localSheetId="2" hidden="1">[2]ACTSOS1!#REF!</definedName>
    <definedName name="__act2" hidden="1">[2]ACTSOS1!#REF!</definedName>
    <definedName name="_act2" localSheetId="0" hidden="1">[3]ACTSOS1!#REF!</definedName>
    <definedName name="_act2" localSheetId="2" hidden="1">[3]ACTSOS1!#REF!</definedName>
    <definedName name="_act2" hidden="1">[3]ACTSOS1!#REF!</definedName>
    <definedName name="_Fill" localSheetId="0" hidden="1">[4]ACTSOS1!#REF!</definedName>
    <definedName name="_Fill" localSheetId="2" hidden="1">[4]ACTSOS1!#REF!</definedName>
    <definedName name="_Fill" hidden="1">[4]ACTSOS1!#REF!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[2]ACTSOS1!#REF!</definedName>
    <definedName name="AFI" localSheetId="2" hidden="1">[2]ACTSOS1!#REF!</definedName>
    <definedName name="AFI" hidden="1">[2]ACTSOS1!#REF!</definedName>
    <definedName name="afun_fres">[5]indiceRP!$B$2</definedName>
    <definedName name="AJUSTADOS" localSheetId="0">#REF!</definedName>
    <definedName name="AJUSTADOS" localSheetId="2">#REF!</definedName>
    <definedName name="AJUSTADOS">#REF!</definedName>
    <definedName name="Ajuste">[6]Ajustes!$M$9:$M$13</definedName>
    <definedName name="AMARILLOS_PESOS">OFFSET('[7]Tabla Graficas'!$L$7:$L$201,,,'[7]Tabla Graficas'!$A$6,)</definedName>
    <definedName name="AMARILLOS_PORC">OFFSET('[7]Tabla Graficas'!$O$7:$O$201,,,'[7]Tabla Graficas'!$A$6,)</definedName>
    <definedName name="asc" localSheetId="0" hidden="1">[8]ACTSOS1!#REF!</definedName>
    <definedName name="asc" localSheetId="2" hidden="1">[8]ACTSOS1!#REF!</definedName>
    <definedName name="asc" hidden="1">[8]ACTSOS1!#REF!</definedName>
    <definedName name="BD">[9]Código!$A$1:$F$306</definedName>
    <definedName name="CATEGORIAS" localSheetId="0">#REF!</definedName>
    <definedName name="CATEGORIAS" localSheetId="2">#REF!</definedName>
    <definedName name="CATEGORIAS">#REF!</definedName>
    <definedName name="cc" localSheetId="0">[10]Parametros!#REF!</definedName>
    <definedName name="cc" localSheetId="2">[10]Parametros!#REF!</definedName>
    <definedName name="cc">[10]Parametros!#REF!</definedName>
    <definedName name="ccc" localSheetId="0">'[11]CONSOLIDADO FOSYGA'!#REF!</definedName>
    <definedName name="ccc" localSheetId="2">'[11]CONSOLIDADO FOSYGA'!#REF!</definedName>
    <definedName name="ccc">'[11]CONSOLIDADO FOSYGA'!#REF!</definedName>
    <definedName name="Clase">[12]LISTAS!$C$4:$C$5</definedName>
    <definedName name="concepto">[13]Lista!$B$2:$B$5</definedName>
    <definedName name="Cuenta">[14]LISTAS!$B$4:$B$5</definedName>
    <definedName name="D">[15]LISTA!$C$1:$C$5</definedName>
    <definedName name="destinaciondelactivo">[16]LISTAS!$J$3:$J$4</definedName>
    <definedName name="desuso">[17]LISTAS!$F$3:$F$12</definedName>
    <definedName name="E19O" localSheetId="0">[18]IND!#REF!</definedName>
    <definedName name="E19O" localSheetId="2">[18]IND!#REF!</definedName>
    <definedName name="E19O">[18]IND!#REF!</definedName>
    <definedName name="endesuso">[16]LISTAS!$G$3:$G$12</definedName>
    <definedName name="enuso">[16]LISTAS!$F$3:$F$12</definedName>
    <definedName name="escenario3" localSheetId="0">[18]IND!#REF!</definedName>
    <definedName name="escenario3" localSheetId="2">[18]IND!#REF!</definedName>
    <definedName name="escenario3">[18]IND!#REF!</definedName>
    <definedName name="escenario4" localSheetId="0" hidden="1">[19]ACTSOS1!#REF!</definedName>
    <definedName name="escenario4" localSheetId="2" hidden="1">[19]ACTSOS1!#REF!</definedName>
    <definedName name="escenario4" hidden="1">[19]ACTSOS1!#REF!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'[20]CONSOLIDADO FOSYGA'!#REF!</definedName>
    <definedName name="Excel_BuiltIn_Print_Area_2_1_16" localSheetId="2">'[20]CONSOLIDADO FOSYGA'!#REF!</definedName>
    <definedName name="Excel_BuiltIn_Print_Area_2_1_16">'[20]CONSOLIDADO FOSYGA'!#REF!</definedName>
    <definedName name="Excel_BuiltIn_Print_Area_2_1_17" localSheetId="0">'[11]CONSOLIDADO FOSYGA'!#REF!</definedName>
    <definedName name="Excel_BuiltIn_Print_Area_2_1_17" localSheetId="2">'[11]CONSOLIDADO FOSYGA'!#REF!</definedName>
    <definedName name="Excel_BuiltIn_Print_Area_2_1_17">'[11]CONSOLIDADO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'[21]CONSOLIDADO FOSYGA'!#REF!</definedName>
    <definedName name="Excel_BuiltIn_Print_Area_2_1_4_3" localSheetId="2">'[21]CONSOLIDADO FOSYGA'!#REF!</definedName>
    <definedName name="Excel_BuiltIn_Print_Area_2_1_4_3">'[21]CONSOLIDADO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'[22]CONSOLIDADO FOSYGA'!#REF!</definedName>
    <definedName name="Excel_BuiltIn_Print_Area_2_1_5_1" localSheetId="2">'[22]CONSOLIDADO FOSYGA'!#REF!</definedName>
    <definedName name="Excel_BuiltIn_Print_Area_2_1_5_1">'[22]CONSOLIDADO FOSYGA'!#REF!</definedName>
    <definedName name="Excel_BuiltIn_Print_Area_2_1_6" localSheetId="0">'[22]CONSOLIDADO FOSYGA'!#REF!</definedName>
    <definedName name="Excel_BuiltIn_Print_Area_2_1_6" localSheetId="2">'[22]CONSOLIDADO FOSYGA'!#REF!</definedName>
    <definedName name="Excel_BuiltIn_Print_Area_2_1_6">'[22]CONSOLIDADO FOSYGA'!#REF!</definedName>
    <definedName name="Excel_BuiltIn_Print_Area_2_1_8" localSheetId="0">'[22]CONSOLIDADO FOSYGA'!#REF!</definedName>
    <definedName name="Excel_BuiltIn_Print_Area_2_1_8" localSheetId="2">'[22]CONSOLIDADO FOSYGA'!#REF!</definedName>
    <definedName name="Excel_BuiltIn_Print_Area_2_1_8">'[22]CONSOLIDADO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'[20]ATEP CAJAS EDAD MORA 2007'!#REF!</definedName>
    <definedName name="Excel_BuiltIn_Print_Area_7_1_16" localSheetId="2">'[20]ATEP CAJAS EDAD MORA 2007'!#REF!</definedName>
    <definedName name="Excel_BuiltIn_Print_Area_7_1_16">'[20]ATEP CAJAS EDAD MORA 2007'!#REF!</definedName>
    <definedName name="Excel_BuiltIn_Print_Area_7_1_17" localSheetId="0">'[11]ATEP CAJAS EDAD MORA 2007'!#REF!</definedName>
    <definedName name="Excel_BuiltIn_Print_Area_7_1_17" localSheetId="2">'[11]ATEP CAJAS EDAD MORA 2007'!#REF!</definedName>
    <definedName name="Excel_BuiltIn_Print_Area_7_1_17">'[11]ATEP CAJAS EDAD MORA 2007'!#REF!</definedName>
    <definedName name="Excel_BuiltIn_Print_Area_7_1_3" localSheetId="0">'[21]ATEP CAJAS EDAD MORA'!#REF!</definedName>
    <definedName name="Excel_BuiltIn_Print_Area_7_1_3" localSheetId="2">'[21]ATEP CAJAS EDAD MORA'!#REF!</definedName>
    <definedName name="Excel_BuiltIn_Print_Area_7_1_3">'[21]ATEP CAJAS EDAD MORA'!#REF!</definedName>
    <definedName name="Excel_BuiltIn_Print_Area_7_1_5" localSheetId="0">'[22]ATEP CAJAS EDAD MORA 2007'!#REF!</definedName>
    <definedName name="Excel_BuiltIn_Print_Area_7_1_5" localSheetId="2">'[22]ATEP CAJAS EDAD MORA 2007'!#REF!</definedName>
    <definedName name="Excel_BuiltIn_Print_Area_7_1_5">'[22]ATEP CAJAS EDAD MORA 2007'!#REF!</definedName>
    <definedName name="Excel_BuiltIn_Print_Area_7_1_6" localSheetId="0">'[22]ATEP CAJAS EDAD MORA 2007'!#REF!</definedName>
    <definedName name="Excel_BuiltIn_Print_Area_7_1_6" localSheetId="2">'[22]ATEP CAJAS EDAD MORA 2007'!#REF!</definedName>
    <definedName name="Excel_BuiltIn_Print_Area_7_1_6">'[22]ATEP CAJAS EDAD MORA 2007'!#REF!</definedName>
    <definedName name="Excel_BuiltIn_Print_Area_7_1_8" localSheetId="0">'[22]ATEP CAJAS EDAD MORA 2007'!#REF!</definedName>
    <definedName name="Excel_BuiltIn_Print_Area_7_1_8" localSheetId="2">'[22]ATEP CAJAS EDAD MORA 2007'!#REF!</definedName>
    <definedName name="Excel_BuiltIn_Print_Area_7_1_8">'[22]ATEP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'[20]ATEP ACTIVIDAD EDAD MORA 2007'!#REF!</definedName>
    <definedName name="Excel_BuiltIn_Print_Area_8_1_16" localSheetId="2">'[20]ATEP ACTIVIDAD EDAD MORA 2007'!#REF!</definedName>
    <definedName name="Excel_BuiltIn_Print_Area_8_1_16">'[20]ATEP ACTIVIDAD EDAD MORA 2007'!#REF!</definedName>
    <definedName name="Excel_BuiltIn_Print_Area_8_1_17" localSheetId="0">'[11]ATEP ACTIVIDAD EDAD MORA 2006'!#REF!</definedName>
    <definedName name="Excel_BuiltIn_Print_Area_8_1_17" localSheetId="2">'[11]ATEP ACTIVIDAD EDAD MORA 2006'!#REF!</definedName>
    <definedName name="Excel_BuiltIn_Print_Area_8_1_17">'[11]ATEP ACTIVIDAD EDAD MORA 2006'!#REF!</definedName>
    <definedName name="Excel_BuiltIn_Print_Area_8_1_3" localSheetId="0">'[21]ATEP ACTIVIDAD EDAD MORA 2007'!#REF!</definedName>
    <definedName name="Excel_BuiltIn_Print_Area_8_1_3" localSheetId="2">'[21]ATEP ACTIVIDAD EDAD MORA 2007'!#REF!</definedName>
    <definedName name="Excel_BuiltIn_Print_Area_8_1_3">'[21]ATEP ACTIVIDAD EDAD MORA 2007'!#REF!</definedName>
    <definedName name="Excel_BuiltIn_Print_Area_8_1_5" localSheetId="0">'[22]ATEP ACTIVIDAD EDAD MORA 2007'!#REF!</definedName>
    <definedName name="Excel_BuiltIn_Print_Area_8_1_5" localSheetId="2">'[22]ATEP ACTIVIDAD EDAD MORA 2007'!#REF!</definedName>
    <definedName name="Excel_BuiltIn_Print_Area_8_1_5">'[22]ATEP ACTIVIDAD EDAD MORA 2007'!#REF!</definedName>
    <definedName name="Excel_BuiltIn_Print_Area_8_1_6" localSheetId="0">'[22]ATEP ACTIVIDAD EDAD MORA 2007'!#REF!</definedName>
    <definedName name="Excel_BuiltIn_Print_Area_8_1_6" localSheetId="2">'[22]ATEP ACTIVIDAD EDAD MORA 2007'!#REF!</definedName>
    <definedName name="Excel_BuiltIn_Print_Area_8_1_6">'[22]ATEP ACTIVIDAD EDAD MORA 2007'!#REF!</definedName>
    <definedName name="Excel_BuiltIn_Print_Area_8_1_8" localSheetId="0">'[22]ATEP ACTIVIDAD EDAD MORA 2007'!#REF!</definedName>
    <definedName name="Excel_BuiltIn_Print_Area_8_1_8" localSheetId="2">'[22]ATEP ACTIVIDAD EDAD MORA 2007'!#REF!</definedName>
    <definedName name="Excel_BuiltIn_Print_Area_8_1_8">'[22]ATEP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[8]ACTSOS1!#REF!</definedName>
    <definedName name="for" localSheetId="2" hidden="1">[8]ACTSOS1!#REF!</definedName>
    <definedName name="for" hidden="1">[8]ACTSOS1!#REF!</definedName>
    <definedName name="FORMA">[13]Lista!$A$2:$A$4</definedName>
    <definedName name="G">[15]LISTA!$B$1:$B$2</definedName>
    <definedName name="GDAT" localSheetId="0">OFFSET(#REF!,,,COUNTA(#REF!),)</definedName>
    <definedName name="GDAT" localSheetId="2">OFFSET(#REF!,,,COUNTA(#REF!),)</definedName>
    <definedName name="GDAT">OFFSET(#REF!,,,COUNTA(#REF!),)</definedName>
    <definedName name="GRAFI" localSheetId="0" hidden="1">[19]ACTSOS1!#REF!</definedName>
    <definedName name="GRAFI" localSheetId="2" hidden="1">[19]ACTSOS1!#REF!</definedName>
    <definedName name="GRAFI" hidden="1">[19]ACTSOS1!#REF!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[5]indiceRP!$B$7:$D$46</definedName>
    <definedName name="INSTRUCCIONES_GENERALES" localSheetId="0">#REF!</definedName>
    <definedName name="INSTRUCCIONES_GENERALES" localSheetId="2">#REF!</definedName>
    <definedName name="INSTRUCCIONES_GENERALES">#REF!</definedName>
    <definedName name="johaa" localSheetId="0" hidden="1">[2]ACTSOS1!#REF!</definedName>
    <definedName name="johaa" localSheetId="2" hidden="1">[2]ACTSOS1!#REF!</definedName>
    <definedName name="johaa" hidden="1">[2]ACTSOS1!#REF!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[2]ACTSOS1!#REF!</definedName>
    <definedName name="K" localSheetId="2" hidden="1">[2]ACTSOS1!#REF!</definedName>
    <definedName name="K" hidden="1">[2]ACTSOS1!#REF!</definedName>
    <definedName name="L" localSheetId="0" hidden="1">[3]ACTSOS1!#REF!</definedName>
    <definedName name="L" localSheetId="2" hidden="1">[3]ACTSOS1!#REF!</definedName>
    <definedName name="L" hidden="1">[3]ACTSOS1!#REF!</definedName>
    <definedName name="lina12" localSheetId="0">#REF!</definedName>
    <definedName name="lina12" localSheetId="2">#REF!</definedName>
    <definedName name="lina12">#REF!</definedName>
    <definedName name="META">OFFSET('[7]Tabla Graficas'!$G$7:$G$201,,,'[7]Tabla Graficas'!$A$6,)</definedName>
    <definedName name="META_PORC">OFFSET('[7]Tabla Graficas'!$A$7:$A$201,,,'[7]Tabla Graficas'!$A$6,)</definedName>
    <definedName name="MMM" localSheetId="0" hidden="1">[2]ACTSOS1!#REF!</definedName>
    <definedName name="MMM" localSheetId="2" hidden="1">[2]ACTSOS1!#REF!</definedName>
    <definedName name="MMM" hidden="1">[2]ACTSOS1!#REF!</definedName>
    <definedName name="n" localSheetId="0">#REF!</definedName>
    <definedName name="n" localSheetId="2">#REF!</definedName>
    <definedName name="n">#REF!</definedName>
    <definedName name="NOMBRES">OFFSET('[7]Tabla Graficas'!$B$7:$B$201,,,'[7]Tabla Graficas'!$A$6,)</definedName>
    <definedName name="NombreTabla">"Dummy"</definedName>
    <definedName name="o" localSheetId="0" hidden="1">[23]ACTSOS1!#REF!</definedName>
    <definedName name="o" localSheetId="2" hidden="1">[23]ACTSOS1!#REF!</definedName>
    <definedName name="o" hidden="1">[23]ACTSOS1!#REF!</definedName>
    <definedName name="Opciones">'[24]TEST de deterioro TUA'!$L$13:$L$14</definedName>
    <definedName name="parametros">[25]PARAMETRO_CC_AREA_SEDE!$A$2:$G$211</definedName>
    <definedName name="PlanillaMDEDE">[26]LISTAS!$J$3:$J$4</definedName>
    <definedName name="planta15" localSheetId="0">#REF!</definedName>
    <definedName name="planta15" localSheetId="2">#REF!</definedName>
    <definedName name="planta15">#REF!</definedName>
    <definedName name="POCTU" localSheetId="0" hidden="1">[27]ACTSOS1!#REF!</definedName>
    <definedName name="POCTU" localSheetId="2" hidden="1">[27]ACTSOS1!#REF!</definedName>
    <definedName name="POCTU" hidden="1">[27]ACTSOS1!#REF!</definedName>
    <definedName name="pos" localSheetId="0" hidden="1">[4]ACTSOS1!#REF!</definedName>
    <definedName name="pos" localSheetId="2" hidden="1">[4]ACTSOS1!#REF!</definedName>
    <definedName name="pos" hidden="1">[4]ACTSOS1!#REF!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[2]ACTSOS1!#REF!</definedName>
    <definedName name="q" localSheetId="2" hidden="1">[2]ACTSOS1!#REF!</definedName>
    <definedName name="q" hidden="1">[2]ACTSOS1!#REF!</definedName>
    <definedName name="REAL">OFFSET('[7]Tabla Graficas'!$F$7:$F$201,,,'[7]Tabla Graficas'!$A$6,)</definedName>
    <definedName name="ROJOS_PESOS">OFFSET('[7]Tabla Graficas'!$K$7:$K$201,,,'[7]Tabla Graficas'!$A$6,)</definedName>
    <definedName name="ROJOS_PORC">OFFSET('[7]Tabla Graficas'!$N$7:$N$201,,,'[7]Tabla Graficas'!$A$6,)</definedName>
    <definedName name="S" localSheetId="0">[4]ACTSOS1!#REF!</definedName>
    <definedName name="S" localSheetId="2">[4]ACTSOS1!#REF!</definedName>
    <definedName name="S">[4]ACTSOS1!#REF!</definedName>
    <definedName name="salario" localSheetId="0">#REF!</definedName>
    <definedName name="salario" localSheetId="2">#REF!</definedName>
    <definedName name="salario">#REF!</definedName>
    <definedName name="SE" localSheetId="0" hidden="1">[4]ACTSOS1!#REF!</definedName>
    <definedName name="SE" localSheetId="2" hidden="1">[4]ACTSOS1!#REF!</definedName>
    <definedName name="SE" hidden="1">[4]ACTSOS1!#REF!</definedName>
    <definedName name="ssss" localSheetId="0">#REF!</definedName>
    <definedName name="ssss" localSheetId="2">#REF!</definedName>
    <definedName name="ssss">#REF!</definedName>
    <definedName name="t_ciclo">[28]tablas!$G$4:$H$8</definedName>
    <definedName name="t_ctas">[5]indiceRP!$B$7:$E$46</definedName>
    <definedName name="t_grupo">[29]Hoja1!$N$3:$O$229</definedName>
    <definedName name="TAB_EJEC" localSheetId="0">#REF!</definedName>
    <definedName name="TAB_EJEC" localSheetId="2">#REF!</definedName>
    <definedName name="TAB_EJEC">#REF!</definedName>
    <definedName name="tipo">[13]Lista!$C$2:$C$3</definedName>
    <definedName name="TIPODEACTIVO" localSheetId="0">#REF!</definedName>
    <definedName name="TIPODEACTIVO" localSheetId="2">#REF!</definedName>
    <definedName name="TIPODEACTIVO">#REF!</definedName>
    <definedName name="TRES" localSheetId="0" hidden="1">[30]ACTSOS1!#REF!</definedName>
    <definedName name="TRES" localSheetId="2" hidden="1">[30]ACTSOS1!#REF!</definedName>
    <definedName name="TRES" hidden="1">[30]ACTSOS1!#REF!</definedName>
    <definedName name="v_areasede">[31]arch_base!$U$4:$U$1503</definedName>
    <definedName name="v_ccostos">[32]PptoxC_costos!$D$13:$D$223</definedName>
    <definedName name="v_ctas">[32]indiceRP!$B$7:$B$46</definedName>
    <definedName name="v_nuevoppto">[28]indiceRP!$CG$7:$CG$9349</definedName>
    <definedName name="v_Otros_Incrementos">[32]tablas!$E$10:$E$46</definedName>
    <definedName name="v_tipobase">[32]tablas!$B$15:$B$16</definedName>
    <definedName name="v_tipodist">[32]tablas!$B$12:$B$14</definedName>
    <definedName name="v_tipoincrem">[32]tablas!$D$3:$D$8</definedName>
    <definedName name="VERDES_PESOS">OFFSET('[7]Tabla Graficas'!$M$7:$M$201,,,'[7]Tabla Graficas'!$A$6,)</definedName>
    <definedName name="VERDES_PORC">OFFSET('[7]Tabla Graficas'!$P$7:$P$201,,,'[7]Tabla Graficas'!$A$6,)</definedName>
    <definedName name="wssss" localSheetId="0" hidden="1">[2]ACTSOS1!#REF!</definedName>
    <definedName name="wssss" localSheetId="2" hidden="1">[2]ACTSOS1!#REF!</definedName>
    <definedName name="wssss" hidden="1">[2]ACTSOS1!#REF!</definedName>
    <definedName name="YYYYYYYYYYYYYY" localSheetId="0" hidden="1">[2]ACTSOS1!#REF!</definedName>
    <definedName name="YYYYYYYYYYYYYY" localSheetId="2" hidden="1">[2]ACTSOS1!#REF!</definedName>
    <definedName name="YYYYYYYYYYYYYY" hidden="1">[2]ACTSOS1!#REF!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81" i="2" l="1"/>
  <c r="F81" i="2"/>
  <c r="H81" i="2" s="1"/>
  <c r="J81" i="2" s="1"/>
  <c r="F80" i="2"/>
  <c r="H80" i="2" s="1"/>
  <c r="G79" i="2"/>
  <c r="G82" i="2" s="1"/>
  <c r="F79" i="2"/>
  <c r="H79" i="2" s="1"/>
  <c r="J79" i="2" s="1"/>
  <c r="H75" i="2"/>
  <c r="J75" i="2" s="1"/>
  <c r="G75" i="2"/>
  <c r="F75" i="2"/>
  <c r="G74" i="2"/>
  <c r="F74" i="2"/>
  <c r="H74" i="2" s="1"/>
  <c r="J74" i="2" s="1"/>
  <c r="G73" i="2"/>
  <c r="G76" i="2" s="1"/>
  <c r="F73" i="2"/>
  <c r="H73" i="2" s="1"/>
  <c r="G69" i="2"/>
  <c r="F69" i="2"/>
  <c r="H69" i="2" s="1"/>
  <c r="J69" i="2" s="1"/>
  <c r="G68" i="2"/>
  <c r="F68" i="2"/>
  <c r="H68" i="2" s="1"/>
  <c r="J68" i="2" s="1"/>
  <c r="H67" i="2"/>
  <c r="J67" i="2" s="1"/>
  <c r="G67" i="2"/>
  <c r="F67" i="2"/>
  <c r="G66" i="2"/>
  <c r="F66" i="2"/>
  <c r="H66" i="2" s="1"/>
  <c r="J66" i="2" s="1"/>
  <c r="G65" i="2"/>
  <c r="F65" i="2"/>
  <c r="H65" i="2" s="1"/>
  <c r="J65" i="2" s="1"/>
  <c r="H64" i="2"/>
  <c r="J64" i="2" s="1"/>
  <c r="G64" i="2"/>
  <c r="F64" i="2"/>
  <c r="G63" i="2"/>
  <c r="F63" i="2"/>
  <c r="H63" i="2" s="1"/>
  <c r="J63" i="2" s="1"/>
  <c r="G62" i="2"/>
  <c r="F62" i="2"/>
  <c r="H62" i="2" s="1"/>
  <c r="J62" i="2" s="1"/>
  <c r="G61" i="2"/>
  <c r="F61" i="2"/>
  <c r="H61" i="2" s="1"/>
  <c r="J61" i="2" s="1"/>
  <c r="G60" i="2"/>
  <c r="F60" i="2"/>
  <c r="H60" i="2" s="1"/>
  <c r="J60" i="2" s="1"/>
  <c r="G59" i="2"/>
  <c r="F59" i="2"/>
  <c r="H59" i="2" s="1"/>
  <c r="J59" i="2" s="1"/>
  <c r="G58" i="2"/>
  <c r="G70" i="2" s="1"/>
  <c r="F58" i="2"/>
  <c r="F70" i="2" s="1"/>
  <c r="H70" i="2" s="1"/>
  <c r="J70" i="2" s="1"/>
  <c r="G53" i="2"/>
  <c r="F53" i="2"/>
  <c r="H53" i="2" s="1"/>
  <c r="J53" i="2" s="1"/>
  <c r="G52" i="2"/>
  <c r="G54" i="2" s="1"/>
  <c r="F52" i="2"/>
  <c r="H52" i="2" s="1"/>
  <c r="J52" i="2" s="1"/>
  <c r="F42" i="2"/>
  <c r="F43" i="2" s="1"/>
  <c r="G41" i="2"/>
  <c r="H41" i="2" s="1"/>
  <c r="J41" i="2" s="1"/>
  <c r="F41" i="2"/>
  <c r="G35" i="2"/>
  <c r="G37" i="2" s="1"/>
  <c r="F35" i="2"/>
  <c r="F37" i="2" s="1"/>
  <c r="H37" i="2" s="1"/>
  <c r="J37" i="2" s="1"/>
  <c r="G33" i="2"/>
  <c r="G32" i="2"/>
  <c r="H32" i="2" s="1"/>
  <c r="J32" i="2" s="1"/>
  <c r="F32" i="2"/>
  <c r="G31" i="2"/>
  <c r="F31" i="2"/>
  <c r="F33" i="2" s="1"/>
  <c r="H33" i="2" s="1"/>
  <c r="J33" i="2" s="1"/>
  <c r="G28" i="2"/>
  <c r="H28" i="2" s="1"/>
  <c r="J28" i="2" s="1"/>
  <c r="F28" i="2"/>
  <c r="G27" i="2"/>
  <c r="H27" i="2" s="1"/>
  <c r="J27" i="2" s="1"/>
  <c r="F27" i="2"/>
  <c r="G24" i="2"/>
  <c r="F24" i="2"/>
  <c r="H23" i="2"/>
  <c r="F23" i="2"/>
  <c r="G22" i="2"/>
  <c r="F22" i="2"/>
  <c r="H22" i="2" s="1"/>
  <c r="J22" i="2" s="1"/>
  <c r="G21" i="2"/>
  <c r="F21" i="2"/>
  <c r="H21" i="2" s="1"/>
  <c r="J21" i="2" s="1"/>
  <c r="G17" i="2"/>
  <c r="F17" i="2"/>
  <c r="H17" i="2" s="1"/>
  <c r="J17" i="2" s="1"/>
  <c r="G16" i="2"/>
  <c r="F16" i="2"/>
  <c r="H16" i="2" s="1"/>
  <c r="J16" i="2" s="1"/>
  <c r="G15" i="2"/>
  <c r="G18" i="2" s="1"/>
  <c r="F15" i="2"/>
  <c r="F18" i="2" s="1"/>
  <c r="H18" i="2" s="1"/>
  <c r="J18" i="2" s="1"/>
  <c r="I47" i="1"/>
  <c r="G47" i="1"/>
  <c r="K47" i="1" s="1"/>
  <c r="M47" i="1" s="1"/>
  <c r="I46" i="1"/>
  <c r="G46" i="1"/>
  <c r="K46" i="1" s="1"/>
  <c r="M46" i="1" s="1"/>
  <c r="I41" i="1"/>
  <c r="G41" i="1"/>
  <c r="K41" i="1" s="1"/>
  <c r="M41" i="1" s="1"/>
  <c r="I40" i="1"/>
  <c r="G40" i="1"/>
  <c r="K40" i="1" s="1"/>
  <c r="M40" i="1" s="1"/>
  <c r="I39" i="1"/>
  <c r="I42" i="1" s="1"/>
  <c r="G39" i="1"/>
  <c r="K39" i="1" s="1"/>
  <c r="M39" i="1" s="1"/>
  <c r="I35" i="1"/>
  <c r="I34" i="1"/>
  <c r="G34" i="1"/>
  <c r="K34" i="1" s="1"/>
  <c r="M34" i="1" s="1"/>
  <c r="I30" i="1"/>
  <c r="G30" i="1"/>
  <c r="K30" i="1" s="1"/>
  <c r="M30" i="1" s="1"/>
  <c r="I29" i="1"/>
  <c r="G29" i="1"/>
  <c r="K29" i="1" s="1"/>
  <c r="M29" i="1" s="1"/>
  <c r="I28" i="1"/>
  <c r="I31" i="1" s="1"/>
  <c r="I36" i="1" s="1"/>
  <c r="G28" i="1"/>
  <c r="K28" i="1" s="1"/>
  <c r="M28" i="1" s="1"/>
  <c r="G21" i="1"/>
  <c r="K21" i="1" s="1"/>
  <c r="M21" i="1" s="1"/>
  <c r="I20" i="1"/>
  <c r="G20" i="1"/>
  <c r="K20" i="1" s="1"/>
  <c r="M20" i="1" s="1"/>
  <c r="I19" i="1"/>
  <c r="I21" i="1" s="1"/>
  <c r="G19" i="1"/>
  <c r="K19" i="1" s="1"/>
  <c r="M19" i="1" s="1"/>
  <c r="I15" i="1"/>
  <c r="G15" i="1"/>
  <c r="K15" i="1" s="1"/>
  <c r="M15" i="1" s="1"/>
  <c r="I14" i="1"/>
  <c r="G14" i="1"/>
  <c r="K14" i="1" s="1"/>
  <c r="M14" i="1" s="1"/>
  <c r="K13" i="1"/>
  <c r="I12" i="1"/>
  <c r="K12" i="1" s="1"/>
  <c r="M13" i="1" s="1"/>
  <c r="G12" i="1"/>
  <c r="I11" i="1"/>
  <c r="I16" i="1" s="1"/>
  <c r="I22" i="1" s="1"/>
  <c r="G11" i="1"/>
  <c r="H24" i="2" l="1"/>
  <c r="J24" i="2" s="1"/>
  <c r="J73" i="2"/>
  <c r="H76" i="2"/>
  <c r="J76" i="2" s="1"/>
  <c r="F76" i="2"/>
  <c r="F82" i="2"/>
  <c r="H82" i="2" s="1"/>
  <c r="J82" i="2" s="1"/>
  <c r="H31" i="2"/>
  <c r="J31" i="2" s="1"/>
  <c r="H35" i="2"/>
  <c r="J35" i="2" s="1"/>
  <c r="G43" i="2"/>
  <c r="H43" i="2" s="1"/>
  <c r="J43" i="2" s="1"/>
  <c r="F54" i="2"/>
  <c r="H58" i="2"/>
  <c r="J58" i="2" s="1"/>
  <c r="H15" i="2"/>
  <c r="J15" i="2" s="1"/>
  <c r="I44" i="1"/>
  <c r="G16" i="1"/>
  <c r="G35" i="1"/>
  <c r="K35" i="1" s="1"/>
  <c r="M35" i="1" s="1"/>
  <c r="G31" i="1"/>
  <c r="K11" i="1"/>
  <c r="M11" i="1" s="1"/>
  <c r="G42" i="1"/>
  <c r="F56" i="2" l="1"/>
  <c r="H54" i="2"/>
  <c r="J54" i="2" s="1"/>
  <c r="G56" i="2"/>
  <c r="G85" i="2" s="1"/>
  <c r="K16" i="1"/>
  <c r="M16" i="1" s="1"/>
  <c r="G22" i="1"/>
  <c r="K22" i="1" s="1"/>
  <c r="M22" i="1" s="1"/>
  <c r="K42" i="1"/>
  <c r="M42" i="1" s="1"/>
  <c r="K31" i="1"/>
  <c r="M31" i="1" s="1"/>
  <c r="G36" i="1"/>
  <c r="K36" i="1" s="1"/>
  <c r="M36" i="1" s="1"/>
  <c r="F85" i="2" l="1"/>
  <c r="H85" i="2" s="1"/>
  <c r="J85" i="2" s="1"/>
  <c r="H56" i="2"/>
  <c r="J56" i="2" s="1"/>
  <c r="G44" i="1"/>
  <c r="K44" i="1" s="1"/>
  <c r="M44" i="1" s="1"/>
</calcChain>
</file>

<file path=xl/sharedStrings.xml><?xml version="1.0" encoding="utf-8"?>
<sst xmlns="http://schemas.openxmlformats.org/spreadsheetml/2006/main" count="115" uniqueCount="89">
  <si>
    <t>CORPORACIÓN AUTÓNOMA REGIONAL DEL MAGDALENA</t>
  </si>
  <si>
    <t>ESTADO DE SITUACIÓN FINANCIERA INDIVIDUAL</t>
  </si>
  <si>
    <t>A 31 DE JULIO DE 2022</t>
  </si>
  <si>
    <t>(cifras en pesos colombianos)</t>
  </si>
  <si>
    <t>ACTIVO</t>
  </si>
  <si>
    <t>NOTAS</t>
  </si>
  <si>
    <t>JULIO 2022</t>
  </si>
  <si>
    <t>JULIO 2021</t>
  </si>
  <si>
    <t>Variaciones $</t>
  </si>
  <si>
    <t>Variaciones %</t>
  </si>
  <si>
    <t>ACTIVO CORRIENTE</t>
  </si>
  <si>
    <t xml:space="preserve"> </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</si>
  <si>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</si>
  <si>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</si>
  <si>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</si>
  <si>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</si>
  <si>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</si>
  <si>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</si>
  <si>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</si>
  <si>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</si>
  <si>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</si>
  <si>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</si>
  <si>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PATRIMONIO</t>
  </si>
  <si>
    <t>TOTAL PATRIMONIO</t>
  </si>
  <si>
    <t>TOTAL PASIVO MÁS PATRIMONIO</t>
  </si>
  <si>
    <t>ORIGINAL FIRMADO</t>
  </si>
  <si>
    <t>CARLOS FRANCISCO DIAZ GRANADOS MARTINEZ</t>
  </si>
  <si>
    <t>LILIBETH TOVAR JIMENO</t>
  </si>
  <si>
    <t>YESSICA CASTRO PEDROZO</t>
  </si>
  <si>
    <t>Director General</t>
  </si>
  <si>
    <t>Contador</t>
  </si>
  <si>
    <t>Revisor Fiscal</t>
  </si>
  <si>
    <t>TP-136387-T</t>
  </si>
  <si>
    <t>TP 190531-T</t>
  </si>
  <si>
    <t>ESTADO DE RESULTADOS INDIVIDUAL</t>
  </si>
  <si>
    <t>DEL 1RO DE ENERO AL 31 DE JULIO  DEL 2022</t>
  </si>
  <si>
    <t>Notas</t>
  </si>
  <si>
    <t>INGRESOS DE TRANSACCIONES SIN CONTRAPRESTACIÓN</t>
  </si>
  <si>
    <t>CONTRIBUCIONES TASAS E INGRESOS NO TRIBUTARIOS</t>
  </si>
  <si>
    <t>TASAS</t>
  </si>
  <si>
    <t>TOTAL INGRESOS POR TASAS</t>
  </si>
  <si>
    <t>LICENCIAS</t>
  </si>
  <si>
    <t>Multas</t>
  </si>
  <si>
    <t>TOTAL INGRESOS POR LICENCIAS Y EVALUACIONES</t>
  </si>
  <si>
    <t>SOBRETASA AMBIENTAL AL IMPUESTO PREDIAL</t>
  </si>
  <si>
    <t>TOTAL INGRESOS SOBRETASA AMBIENTAL AL IMPUESTO PREDIAL</t>
  </si>
  <si>
    <t>OTRAS CONSTRIBUCIONES, TASAS E INGRESOS NO TRIBUTARIOS</t>
  </si>
  <si>
    <t>TOTAL CONTRIBUCIONES</t>
  </si>
  <si>
    <t>TOTAL CONTRIBUCIONES, TASAS E INGRESOS NO TRIBUTARIOS</t>
  </si>
  <si>
    <t>TRANSFERENCIAS Y SUBVENCIONES</t>
  </si>
  <si>
    <t>Bienes recibidos sin contraprestación</t>
  </si>
  <si>
    <t>TOTAL TRANSFERENCIAS Y SUBVENCIONES</t>
  </si>
  <si>
    <t>OPERACIONES INTERINSTITUCIONALES</t>
  </si>
  <si>
    <t>TOTAL OPERACIONES INTERINSTITUCIONALES</t>
  </si>
  <si>
    <t>TOTAL INGRESOS DE TRANSACCIONES SIN CONTRAPRESTACIÓN</t>
  </si>
  <si>
    <t>Transferencias y subvenciones</t>
  </si>
  <si>
    <t>Operaciones Interinstitucionales</t>
  </si>
  <si>
    <t>TOTAL GASTOS OPERACIONALES</t>
  </si>
  <si>
    <t>OTROS INGRESOS</t>
  </si>
  <si>
    <t>1,4</t>
  </si>
  <si>
    <t>TOTAL OTROS INGRESOS</t>
  </si>
  <si>
    <t>OTROS GASTOS</t>
  </si>
  <si>
    <t>TOTAL OTROS GASTOS</t>
  </si>
  <si>
    <t>RESULTADO DEL PERÍODO</t>
  </si>
  <si>
    <t xml:space="preserve">NOTAS A LOS ESTADOS FINANCIEROS MENSUALES </t>
  </si>
  <si>
    <t>VARIACIONES SIGNIFICATIVAS DE LAS CIFRAS FINANCIERAS</t>
  </si>
  <si>
    <t>JULIO  2022</t>
  </si>
  <si>
    <t>1. NOTAS DE CARÁCTER ESPECÍFICO</t>
  </si>
  <si>
    <t>Nota 1.1. Avances y anticipos entregados</t>
  </si>
  <si>
    <t>El aumento del 177,85% en los avances y anticipos entregados con corte a julio del 2022 en comparación al mes de julio del 2021 se presenta por la entrega de anticipos por servicios a la Fundaciòn Proyecciòn de vida y aumento de avance para viaticos de los funcionarios derivado por la suspensiòn de comisiòn en el mes de julio del  2021.</t>
  </si>
  <si>
    <t>Nota 1.2. Otros Pasivos</t>
  </si>
  <si>
    <t>El aumento de 150,10% en la cuenta de otros pasivos en el mes de julio del 2022 respecto al mismo periodo del año anterior, se presenta por la recepción de recursos en administración para la ejecución del sistema general de regalias- fondo de desarrollo regional.</t>
  </si>
  <si>
    <r>
      <rPr>
        <b/>
        <i/>
        <sz val="11"/>
        <color theme="1"/>
        <rFont val="Arial"/>
        <family val="2"/>
      </rPr>
      <t>Nota 1.3. Multas</t>
    </r>
    <r>
      <rPr>
        <b/>
        <sz val="11"/>
        <color theme="1"/>
        <rFont val="Arial"/>
        <family val="2"/>
      </rPr>
      <t xml:space="preserve">
</t>
    </r>
    <r>
      <rPr>
        <sz val="11"/>
        <color theme="1"/>
        <rFont val="Arial"/>
        <family val="2"/>
      </rPr>
      <t>El aumento de esta cuenta en un 100%  respecto al mes de julio del año 2021 corresponde a  una investigación administrativa ambiental de caracter sancionatorio contra usuarios infractores segun resolucion 5885 de 30 de diciembre del 2021 EXPEDIENTE 5015 por valor de $308.338.406.oo</t>
    </r>
  </si>
  <si>
    <t>Nota 1.6 Intereses de mora</t>
  </si>
  <si>
    <t>El aumento del 2828,09 por ciento de la cuenta de ingresos por intereses en el mes de enero del 2022 con respecto al mismo periodo del año anterior, se debe al recaudo de intereses por concepto de facturación vencida por concepto de Tasa por Uso de Agua, Tasa Retributiva y Seguimiento de Instrumentos de Control.</t>
  </si>
  <si>
    <t xml:space="preserve">Nota 1.7 Porcentaje Ambiental </t>
  </si>
  <si>
    <t>El aumento del 392,69 por ciento en el mes de enero del 2022 respecto al mismo periodo del año anterior se debe a la causación de ingresos por Porcentaje ambiental sobre el total del Recaudo de los diferentes municipios, a la fecha en lo corrido del año 2022 se ha causado ingresos por valor de $74.933.482,12 correspondiente a ingresos de la vigencia anterior.</t>
  </si>
  <si>
    <t>Nota 1.8  Transferencias</t>
  </si>
  <si>
    <t>El aumento de esta cuenta en el presente trimestre fue del 384,17 por ciento con respecto al trimestre julio septiembre del año 2020, esto debido a la transferencia a municipios como EL Piñon, Pivijay y San Zenon para el desarrollo de Proyectos de inversión que a la fecha del presente informe asciende a la suma de $272.805.030 pesos.</t>
  </si>
  <si>
    <t>Nota 1.9  Gasto Público Social</t>
  </si>
  <si>
    <t>El aumento del 287,55% de la cuenta de gasto publico social en el mes de septiembre respecto al mismo período del año anterior se debe a la ejecución de proyectos de conservación del medio ambiente, recuperación de agua, flora y fauna y actividades de capacitación, educación y divulgación, en el presente año, los cuales se vieron aplazados en el año 2020 por efectos de la emergencia sanitaria.</t>
  </si>
  <si>
    <t>Nota 1.8 Total Operaciones Interinstitucionales</t>
  </si>
  <si>
    <t>El aumento del 4032,34% corresponde a las operaciones realizadas con el Tesoro Nacional, correspondiente a Fondos Recibidos para cubrir gastos de funcionamiento que en el mes de enero corresponde a la suma de $439.211.244 pesos.</t>
  </si>
  <si>
    <t>Nota 1.9  Impuestos, Constribuciones y Tasas</t>
  </si>
  <si>
    <t>El aumento del 410,75 por ciento, corresponde al gasto generado por la contribución del Gravámen a los Movimientos Financieros del mes de enero del 2022 por valor de $9.650.425,60 pesos en comparación a 1.889.470,54 pesos en el mismo periodo del año 2021.</t>
  </si>
  <si>
    <t>Nota 1.2 Ingresos Diversos</t>
  </si>
  <si>
    <t>El aumento de la cuenta de otros ingresos en 153892,47% por ciento corresponde a la causación de recuperación de otros gastos que para el periodo enero-junio del 2022 asciende a la cifra de $33.095.379,57 pesos por concepto de reintegro de pagos generados en exceso al sistema de seguridad social.</t>
  </si>
  <si>
    <r>
      <rPr>
        <b/>
        <sz val="11"/>
        <color theme="1"/>
        <rFont val="Arial"/>
        <family val="2"/>
      </rPr>
      <t>Nota 1.4 Ingresos Financieros</t>
    </r>
    <r>
      <rPr>
        <sz val="11"/>
        <color theme="1"/>
        <rFont val="Arial"/>
        <family val="2"/>
      </rPr>
      <t xml:space="preserve">
El aumento de esta en cuenta en un 409,42%, corresponde a la causación de intereses de mora en la vigencia 2022 de la Sobretasa Ambiental.</t>
    </r>
  </si>
  <si>
    <t xml:space="preserve">                                CORPORACIÓN AUTÓNOMA REGIONAL DEL MAGDALENA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</si>
</sst>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6">
    <numFmt numFmtId="41" formatCode="_-* #,##0_-;\-* #,##0_-;_-* &quot;-&quot;_-;_-@_-"/>
    <numFmt numFmtId="43" formatCode="_-* #,##0.00_-;\-* #,##0.00_-;_-* &quot;-&quot;??_-;_-@_-"/>
    <numFmt numFmtId="164" formatCode="&quot;$&quot;\ #,##0.00"/>
    <numFmt numFmtId="165" formatCode="&quot;$&quot;#,##0"/>
    <numFmt numFmtId="166" formatCode="&quot;$&quot;#,##0.00"/>
    <numFmt numFmtId="167" formatCode="&quot;Efectivo y equivalentes al efectivo&quot;"/>
    <numFmt numFmtId="168" formatCode="&quot;Cuentas por cobrar&quot;"/>
    <numFmt numFmtId="169" formatCode="&quot;Inventarios&quot;"/>
    <numFmt numFmtId="170" formatCode="&quot;Recursos entregados en administración&quot;"/>
    <numFmt numFmtId="171" formatCode="&quot;Avances y anticipos entregados&quot;"/>
    <numFmt numFmtId="172" formatCode="&quot;Depósitos entregados en garantía&quot;"/>
    <numFmt numFmtId="173" formatCode="&quot;Propiedad Planta y equipo&quot;"/>
    <numFmt numFmtId="174" formatCode="&quot;$&quot;\ #,##0.00000"/>
    <numFmt numFmtId="175" formatCode="&quot;Cuentas por pagar&quot;"/>
    <numFmt numFmtId="176" formatCode="&quot;Beneficios a los empleados&quot;"/>
    <numFmt numFmtId="177" formatCode="&quot;Otros pasivos&quot;"/>
    <numFmt numFmtId="178" formatCode="&quot;Pasivos estimados y provisiones&quot;"/>
    <numFmt numFmtId="179" formatCode="_-* #,##0.00_-;\-* #,##0.00_-;_-* &quot;-&quot;_-;_-@_-"/>
    <numFmt numFmtId="180" formatCode="&quot;Capital fiscal&quot;"/>
    <numFmt numFmtId="181" formatCode="&quot;Resultado de ejercicios anteriores&quot;"/>
    <numFmt numFmtId="182" formatCode="&quot;Resultados del ejercicio&quot;"/>
    <numFmt numFmtId="183" formatCode="&quot;$&quot;\ #,##0.00_);\(&quot;$&quot;\ #,##0.00\)"/>
    <numFmt numFmtId="184" formatCode="&quot;CUENTAS DE ORDEN DEUDORAS&quot;"/>
    <numFmt numFmtId="185" formatCode="&quot;CUENTAS DE ORDEN ACREEDORAS&quot;"/>
    <numFmt numFmtId="186" formatCode="&quot;$&quot;\ #,##0"/>
    <numFmt numFmtId="187" formatCode="&quot;Tasa por utilización de recursos naturales&quot;"/>
    <numFmt numFmtId="188" formatCode="0.0"/>
    <numFmt numFmtId="189" formatCode="&quot;Tasa por contaminación de recursos naturales&quot;"/>
    <numFmt numFmtId="190" formatCode="&quot;Tasa de seguimiento e instrumentos de control&quot;"/>
    <numFmt numFmtId="191" formatCode="&quot;Licencias Ambientales&quot;"/>
    <numFmt numFmtId="192" formatCode="&quot;Evaluaciones Ambientales&quot;"/>
    <numFmt numFmtId="193" formatCode="&quot;Sobretasa ambiental al impuesto predial vigencia actual&quot;"/>
    <numFmt numFmtId="194" formatCode="&quot;Contribuciones Sector Electrico&quot;"/>
    <numFmt numFmtId="195" formatCode="&quot;Convenios&quot;"/>
    <numFmt numFmtId="196" formatCode="&quot;INTERESES DE MORA&quot;"/>
    <numFmt numFmtId="197" formatCode="&quot;Porcentaje Ambiental&quot;"/>
    <numFmt numFmtId="198" formatCode="&quot;Fondos recibidos&quot;"/>
    <numFmt numFmtId="199" formatCode="&quot;Operaciones sin flujo de efectivo&quot;"/>
    <numFmt numFmtId="200" formatCode="&quot;Sueldos y salarios&quot;"/>
    <numFmt numFmtId="201" formatCode="&quot;Contribuciones imputadas&quot;"/>
    <numFmt numFmtId="202" formatCode="&quot;Contribuciones efectivas&quot;"/>
    <numFmt numFmtId="203" formatCode="&quot;Aportes sobre la nomina&quot;"/>
    <numFmt numFmtId="204" formatCode="&quot;Prestaciones sociales&quot;"/>
    <numFmt numFmtId="205" formatCode="&quot;Gastos de personal diversos&quot;"/>
    <numFmt numFmtId="206" formatCode="&quot;Gastos generales&quot;"/>
    <numFmt numFmtId="207" formatCode="&quot;Impuestos, Contribuciones y Tasas&quot;"/>
    <numFmt numFmtId="208" formatCode="&quot;Deterioro, depreciación, amortización y provisiones&quot;"/>
    <numFmt numFmtId="209" formatCode="&quot;Transferencias&quot;"/>
    <numFmt numFmtId="210" formatCode="&quot;Gasto publico social&quot;"/>
    <numFmt numFmtId="211" formatCode="&quot;Operaciones interinstitucionales&quot;"/>
    <numFmt numFmtId="212" formatCode="&quot;Ingresos Financieros&quot;"/>
    <numFmt numFmtId="213" formatCode="&quot;Ingresos diversos&quot;"/>
    <numFmt numFmtId="214" formatCode="&quot;Reversión de pérdidas de deterioro de valor&quot;"/>
    <numFmt numFmtId="215" formatCode="&quot;Gastos por comisiones&quot;"/>
    <numFmt numFmtId="216" formatCode="&quot;Gastos Financieros&quot;"/>
    <numFmt numFmtId="217" formatCode="&quot;Gastos diversos&quot;"/>
  </numFmts>
  <fonts count="24"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4"/>
      <color theme="1"/>
      <name val="Calibri"/>
      <family val="2"/>
      <scheme val="minor"/>
    </font>
    <font>
      <b/>
      <sz val="12"/>
      <name val="Calibri"/>
      <family val="2"/>
      <scheme val="minor"/>
    </font>
    <font>
      <b/>
      <sz val="12"/>
      <color rgb="FFFF0000"/>
      <name val="Calibri"/>
      <family val="2"/>
      <scheme val="minor"/>
    </font>
    <font>
      <b/>
      <sz val="8"/>
      <color indexed="8"/>
      <name val="Arial"/>
      <family val="2"/>
    </font>
    <font>
      <b/>
      <sz val="8"/>
      <color theme="1"/>
      <name val="Calibri"/>
      <family val="2"/>
      <scheme val="minor"/>
    </font>
    <font>
      <b/>
      <sz val="8"/>
      <name val="Arial"/>
      <family val="2"/>
    </font>
    <font>
      <b/>
      <sz val="14"/>
      <name val="Calibri"/>
      <family val="2"/>
      <scheme val="minor"/>
    </font>
    <font>
      <sz val="11"/>
      <name val="Calibri"/>
      <family val="2"/>
      <scheme val="minor"/>
    </font>
    <font>
      <sz val="7"/>
      <name val="Calibri"/>
      <family val="2"/>
      <scheme val="minor"/>
    </font>
    <font>
      <b/>
      <sz val="11"/>
      <name val="Calibri"/>
      <family val="2"/>
      <scheme val="minor"/>
    </font>
    <font>
      <b/>
      <sz val="8"/>
      <name val="Calibri"/>
      <family val="2"/>
      <scheme val="minor"/>
    </font>
    <font>
      <sz val="11"/>
      <color theme="1"/>
      <name val="Arial"/>
      <family val="2"/>
    </font>
    <font>
      <b/>
      <sz val="14"/>
      <color theme="1"/>
      <name val="Arial"/>
      <family val="2"/>
    </font>
    <font>
      <b/>
      <sz val="12"/>
      <color theme="1"/>
      <name val="Arial"/>
      <family val="2"/>
    </font>
    <font>
      <b/>
      <i/>
      <sz val="11"/>
      <color theme="1"/>
      <name val="Arial"/>
      <family val="2"/>
    </font>
    <font>
      <sz val="12"/>
      <color theme="1"/>
      <name val="Arial"/>
      <family val="2"/>
    </font>
    <font>
      <b/>
      <sz val="11"/>
      <color theme="1"/>
      <name val="Arial"/>
      <family val="2"/>
    </font>
    <font>
      <sz val="10"/>
      <name val="Arial"/>
      <family val="2"/>
    </font>
  </fonts>
  <fills count="9">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indexed="65"/>
        <bgColor indexed="64"/>
      </patternFill>
    </fill>
    <fill>
      <patternFill patternType="solid">
        <fgColor theme="2"/>
        <bgColor indexed="64"/>
      </patternFill>
    </fill>
    <fill>
      <patternFill patternType="gray0625">
        <bgColor theme="6" tint="0.39994506668294322"/>
      </patternFill>
    </fill>
    <fill>
      <patternFill patternType="solid">
        <fgColor theme="0" tint="-4.9989318521683403E-2"/>
        <bgColor indexed="64"/>
      </patternFill>
    </fill>
  </fills>
  <borders count="4">
    <border>
      <left/>
      <right/>
      <top/>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261">
    <xf numFmtId="0" fontId="0" fillId="0" borderId="0" xfId="0"/>
    <xf numFmtId="0" fontId="3" fillId="0" borderId="0" xfId="0" applyFont="1"/>
    <xf numFmtId="0" fontId="4" fillId="0" borderId="0" xfId="0" applyFont="1" applyAlignment="1">
      <alignment horizontal="center"/>
    </xf>
    <xf numFmtId="164" fontId="3" fillId="0" borderId="0" xfId="3" applyNumberFormat="1" applyFont="1" applyAlignment="1">
      <alignment horizontal="right"/>
    </xf>
    <xf numFmtId="164" fontId="3" fillId="0" borderId="0" xfId="3" applyNumberFormat="1" applyFont="1" applyFill="1" applyBorder="1" applyAlignment="1">
      <alignment horizontal="right"/>
    </xf>
    <xf numFmtId="164" fontId="3" fillId="0" borderId="0" xfId="0" applyNumberFormat="1" applyFont="1" applyAlignment="1">
      <alignment horizontal="right"/>
    </xf>
    <xf numFmtId="165" fontId="3" fillId="0" borderId="0" xfId="0" applyNumberFormat="1" applyFont="1"/>
    <xf numFmtId="0" fontId="5" fillId="0" borderId="0" xfId="0" applyFont="1"/>
    <xf numFmtId="0" fontId="6" fillId="0" borderId="0" xfId="0" applyFont="1" applyAlignment="1">
      <alignment horizontal="center"/>
    </xf>
    <xf numFmtId="0" fontId="4" fillId="0" borderId="0" xfId="0" applyFont="1"/>
    <xf numFmtId="49" fontId="6" fillId="0" borderId="0" xfId="0" applyNumberFormat="1" applyFont="1" applyAlignment="1">
      <alignment horizontal="center"/>
    </xf>
    <xf numFmtId="0" fontId="4" fillId="2" borderId="0" xfId="0" applyFont="1" applyFill="1"/>
    <xf numFmtId="0" fontId="4" fillId="2" borderId="0" xfId="0" applyFont="1" applyFill="1" applyAlignment="1">
      <alignment horizontal="center"/>
    </xf>
    <xf numFmtId="49" fontId="4" fillId="2" borderId="0" xfId="3" applyNumberFormat="1" applyFont="1" applyFill="1" applyAlignment="1">
      <alignment horizontal="center"/>
    </xf>
    <xf numFmtId="49" fontId="4" fillId="0" borderId="0" xfId="3" applyNumberFormat="1" applyFont="1" applyFill="1" applyBorder="1" applyAlignment="1">
      <alignment horizontal="center"/>
    </xf>
    <xf numFmtId="49" fontId="4" fillId="0" borderId="0" xfId="3" applyNumberFormat="1" applyFont="1" applyFill="1" applyAlignment="1">
      <alignment horizontal="center"/>
    </xf>
    <xf numFmtId="165" fontId="4" fillId="2" borderId="0" xfId="3" applyNumberFormat="1" applyFont="1" applyFill="1" applyAlignment="1">
      <alignment horizontal="center"/>
    </xf>
    <xf numFmtId="49" fontId="7" fillId="2" borderId="0" xfId="3" applyNumberFormat="1" applyFont="1" applyFill="1" applyAlignment="1">
      <alignment horizontal="left"/>
    </xf>
    <xf numFmtId="164" fontId="4" fillId="0" borderId="0" xfId="3" applyNumberFormat="1" applyFont="1" applyFill="1" applyAlignment="1">
      <alignment horizontal="right"/>
    </xf>
    <xf numFmtId="164" fontId="4" fillId="0" borderId="0" xfId="3" applyNumberFormat="1" applyFont="1" applyFill="1" applyBorder="1" applyAlignment="1">
      <alignment horizontal="right"/>
    </xf>
    <xf numFmtId="164" fontId="4" fillId="0" borderId="0" xfId="0" applyNumberFormat="1" applyFont="1" applyAlignment="1">
      <alignment horizontal="right"/>
    </xf>
    <xf numFmtId="165" fontId="4" fillId="0" borderId="0" xfId="0" applyNumberFormat="1" applyFont="1"/>
    <xf numFmtId="0" fontId="4" fillId="3" borderId="0" xfId="0" applyFont="1" applyFill="1" applyAlignment="1">
      <alignment horizontal="left" vertical="center"/>
    </xf>
    <xf numFmtId="164" fontId="4" fillId="3" borderId="0" xfId="3" applyNumberFormat="1" applyFont="1" applyFill="1" applyAlignment="1">
      <alignment horizontal="left" vertical="center"/>
    </xf>
    <xf numFmtId="164" fontId="4" fillId="0" borderId="0" xfId="3" applyNumberFormat="1" applyFont="1" applyFill="1" applyBorder="1" applyAlignment="1">
      <alignment horizontal="left" vertical="center"/>
    </xf>
    <xf numFmtId="166" fontId="4" fillId="0" borderId="0" xfId="3" applyNumberFormat="1" applyFont="1" applyFill="1" applyAlignment="1">
      <alignment horizontal="left" vertical="center"/>
    </xf>
    <xf numFmtId="165" fontId="4" fillId="3" borderId="0" xfId="3" applyNumberFormat="1" applyFont="1" applyFill="1" applyAlignment="1">
      <alignment horizontal="left" vertical="center"/>
    </xf>
    <xf numFmtId="166" fontId="5" fillId="3" borderId="0" xfId="3" applyNumberFormat="1" applyFont="1" applyFill="1" applyAlignment="1">
      <alignment horizontal="left" vertical="center"/>
    </xf>
    <xf numFmtId="0" fontId="4" fillId="0" borderId="0" xfId="0" applyFont="1" applyAlignment="1">
      <alignment horizontal="left" vertical="center"/>
    </xf>
    <xf numFmtId="167" fontId="3" fillId="0" borderId="0" xfId="0" applyNumberFormat="1" applyFont="1" applyAlignment="1">
      <alignment horizontal="left"/>
    </xf>
    <xf numFmtId="164" fontId="3" fillId="0" borderId="0" xfId="4" applyNumberFormat="1" applyFont="1"/>
    <xf numFmtId="164" fontId="3" fillId="0" borderId="0" xfId="4" applyNumberFormat="1" applyFont="1" applyFill="1" applyBorder="1"/>
    <xf numFmtId="164" fontId="3" fillId="0" borderId="0" xfId="0" applyNumberFormat="1" applyFont="1"/>
    <xf numFmtId="10" fontId="5" fillId="0" borderId="0" xfId="2" applyNumberFormat="1" applyFont="1"/>
    <xf numFmtId="168" fontId="3" fillId="0" borderId="0" xfId="0" applyNumberFormat="1" applyFont="1" applyAlignment="1">
      <alignment horizontal="left"/>
    </xf>
    <xf numFmtId="169" fontId="3" fillId="0" borderId="0" xfId="0" applyNumberFormat="1" applyFont="1" applyAlignment="1">
      <alignment horizontal="left"/>
    </xf>
    <xf numFmtId="41" fontId="3" fillId="0" borderId="0" xfId="4" applyFont="1"/>
    <xf numFmtId="170" fontId="3" fillId="0" borderId="0" xfId="0" applyNumberFormat="1" applyFont="1" applyAlignment="1">
      <alignment horizontal="left"/>
    </xf>
    <xf numFmtId="171" fontId="3" fillId="0" borderId="0" xfId="0" applyNumberFormat="1" applyFont="1" applyAlignment="1">
      <alignment horizontal="left"/>
    </xf>
    <xf numFmtId="0" fontId="4" fillId="3" borderId="0" xfId="0" applyFont="1" applyFill="1"/>
    <xf numFmtId="0" fontId="4" fillId="3" borderId="0" xfId="0" applyFont="1" applyFill="1" applyAlignment="1">
      <alignment horizontal="center"/>
    </xf>
    <xf numFmtId="164" fontId="4" fillId="3" borderId="1" xfId="3" applyNumberFormat="1" applyFont="1" applyFill="1" applyBorder="1" applyAlignment="1">
      <alignment horizontal="right"/>
    </xf>
    <xf numFmtId="165" fontId="4" fillId="3" borderId="1" xfId="3" applyNumberFormat="1" applyFont="1" applyFill="1" applyBorder="1"/>
    <xf numFmtId="10" fontId="7" fillId="3" borderId="1" xfId="2" applyNumberFormat="1" applyFont="1" applyFill="1" applyBorder="1"/>
    <xf numFmtId="164" fontId="4" fillId="0" borderId="0" xfId="3" applyNumberFormat="1" applyFont="1" applyAlignment="1">
      <alignment horizontal="right"/>
    </xf>
    <xf numFmtId="172" fontId="3" fillId="0" borderId="0" xfId="0" applyNumberFormat="1" applyFont="1" applyAlignment="1">
      <alignment horizontal="left"/>
    </xf>
    <xf numFmtId="173" fontId="3" fillId="0" borderId="0" xfId="0" applyNumberFormat="1" applyFont="1" applyAlignment="1">
      <alignment horizontal="left"/>
    </xf>
    <xf numFmtId="41" fontId="4" fillId="0" borderId="0" xfId="0" applyNumberFormat="1" applyFont="1"/>
    <xf numFmtId="41" fontId="4" fillId="0" borderId="0" xfId="4" applyFont="1" applyFill="1"/>
    <xf numFmtId="41" fontId="3" fillId="0" borderId="0" xfId="0" applyNumberFormat="1" applyFont="1"/>
    <xf numFmtId="174" fontId="3" fillId="0" borderId="0" xfId="3" applyNumberFormat="1" applyFont="1" applyAlignment="1">
      <alignment horizontal="right"/>
    </xf>
    <xf numFmtId="166" fontId="3" fillId="0" borderId="0" xfId="0" applyNumberFormat="1" applyFont="1"/>
    <xf numFmtId="166" fontId="3" fillId="0" borderId="0" xfId="4" applyNumberFormat="1" applyFont="1"/>
    <xf numFmtId="165" fontId="3" fillId="0" borderId="0" xfId="4" applyNumberFormat="1" applyFont="1" applyFill="1"/>
    <xf numFmtId="164" fontId="4" fillId="2" borderId="0" xfId="3" applyNumberFormat="1" applyFont="1" applyFill="1" applyBorder="1" applyAlignment="1">
      <alignment horizontal="right"/>
    </xf>
    <xf numFmtId="166" fontId="4" fillId="2" borderId="0" xfId="3" applyNumberFormat="1" applyFont="1" applyFill="1" applyBorder="1"/>
    <xf numFmtId="165" fontId="4" fillId="2" borderId="0" xfId="3" applyNumberFormat="1" applyFont="1" applyFill="1" applyBorder="1"/>
    <xf numFmtId="166" fontId="4" fillId="0" borderId="0" xfId="3" applyNumberFormat="1" applyFont="1" applyFill="1" applyBorder="1"/>
    <xf numFmtId="166" fontId="5" fillId="2" borderId="0" xfId="3" applyNumberFormat="1" applyFont="1" applyFill="1" applyBorder="1"/>
    <xf numFmtId="0" fontId="3" fillId="3" borderId="0" xfId="0" applyFont="1" applyFill="1"/>
    <xf numFmtId="164" fontId="3" fillId="3" borderId="0" xfId="3" applyNumberFormat="1" applyFont="1" applyFill="1" applyAlignment="1">
      <alignment horizontal="right"/>
    </xf>
    <xf numFmtId="166" fontId="3" fillId="3" borderId="0" xfId="3" applyNumberFormat="1" applyFont="1" applyFill="1"/>
    <xf numFmtId="165" fontId="3" fillId="3" borderId="0" xfId="3" applyNumberFormat="1" applyFont="1" applyFill="1"/>
    <xf numFmtId="166" fontId="3" fillId="0" borderId="0" xfId="3" applyNumberFormat="1" applyFont="1" applyFill="1"/>
    <xf numFmtId="166" fontId="5" fillId="3" borderId="0" xfId="3" applyNumberFormat="1" applyFont="1" applyFill="1"/>
    <xf numFmtId="175" fontId="3" fillId="0" borderId="0" xfId="0" applyNumberFormat="1" applyFont="1" applyAlignment="1">
      <alignment horizontal="left"/>
    </xf>
    <xf numFmtId="176" fontId="3" fillId="0" borderId="0" xfId="0" applyNumberFormat="1" applyFont="1" applyAlignment="1">
      <alignment horizontal="left"/>
    </xf>
    <xf numFmtId="177" fontId="3" fillId="0" borderId="0" xfId="0" applyNumberFormat="1" applyFont="1" applyAlignment="1">
      <alignment horizontal="left"/>
    </xf>
    <xf numFmtId="164" fontId="3" fillId="3" borderId="0" xfId="3" applyNumberFormat="1" applyFont="1" applyFill="1" applyBorder="1" applyAlignment="1">
      <alignment horizontal="right"/>
    </xf>
    <xf numFmtId="178" fontId="3" fillId="0" borderId="0" xfId="0" applyNumberFormat="1" applyFont="1" applyAlignment="1">
      <alignment horizontal="left"/>
    </xf>
    <xf numFmtId="164" fontId="4" fillId="2" borderId="2" xfId="3" applyNumberFormat="1" applyFont="1" applyFill="1" applyBorder="1" applyAlignment="1">
      <alignment horizontal="right"/>
    </xf>
    <xf numFmtId="179" fontId="3" fillId="0" borderId="0" xfId="4" applyNumberFormat="1" applyFont="1" applyFill="1"/>
    <xf numFmtId="164" fontId="4" fillId="2" borderId="0" xfId="3" applyNumberFormat="1" applyFont="1" applyFill="1" applyAlignment="1">
      <alignment horizontal="right"/>
    </xf>
    <xf numFmtId="166" fontId="4" fillId="2" borderId="0" xfId="3" applyNumberFormat="1" applyFont="1" applyFill="1"/>
    <xf numFmtId="165" fontId="4" fillId="2" borderId="0" xfId="3" applyNumberFormat="1" applyFont="1" applyFill="1"/>
    <xf numFmtId="166" fontId="4" fillId="0" borderId="0" xfId="3" applyNumberFormat="1" applyFont="1" applyFill="1"/>
    <xf numFmtId="166" fontId="5" fillId="2" borderId="0" xfId="3" applyNumberFormat="1" applyFont="1" applyFill="1"/>
    <xf numFmtId="180" fontId="3" fillId="0" borderId="0" xfId="0" applyNumberFormat="1" applyFont="1" applyAlignment="1">
      <alignment horizontal="left"/>
    </xf>
    <xf numFmtId="181" fontId="3" fillId="0" borderId="0" xfId="0" applyNumberFormat="1" applyFont="1" applyAlignment="1">
      <alignment horizontal="left"/>
    </xf>
    <xf numFmtId="182" fontId="3" fillId="0" borderId="0" xfId="0" applyNumberFormat="1" applyFont="1" applyAlignment="1">
      <alignment horizontal="left"/>
    </xf>
    <xf numFmtId="183" fontId="3" fillId="0" borderId="0" xfId="4" applyNumberFormat="1" applyFont="1"/>
    <xf numFmtId="183" fontId="3" fillId="0" borderId="0" xfId="4" applyNumberFormat="1" applyFont="1" applyFill="1" applyBorder="1"/>
    <xf numFmtId="183" fontId="3" fillId="0" borderId="0" xfId="0" applyNumberFormat="1" applyFont="1"/>
    <xf numFmtId="0" fontId="4" fillId="4" borderId="0" xfId="0" applyFont="1" applyFill="1"/>
    <xf numFmtId="0" fontId="4" fillId="4" borderId="0" xfId="0" applyFont="1" applyFill="1" applyAlignment="1">
      <alignment horizontal="center"/>
    </xf>
    <xf numFmtId="164" fontId="4" fillId="4" borderId="1" xfId="3" applyNumberFormat="1" applyFont="1" applyFill="1" applyBorder="1" applyAlignment="1">
      <alignment horizontal="right"/>
    </xf>
    <xf numFmtId="0" fontId="3" fillId="5" borderId="0" xfId="0" applyFont="1" applyFill="1"/>
    <xf numFmtId="0" fontId="4" fillId="5" borderId="0" xfId="0" applyFont="1" applyFill="1" applyAlignment="1">
      <alignment horizontal="center"/>
    </xf>
    <xf numFmtId="164" fontId="3" fillId="5" borderId="0" xfId="3" applyNumberFormat="1" applyFont="1" applyFill="1" applyAlignment="1">
      <alignment horizontal="right"/>
    </xf>
    <xf numFmtId="0" fontId="7" fillId="0" borderId="0" xfId="0" applyFont="1"/>
    <xf numFmtId="0" fontId="4" fillId="6" borderId="0" xfId="0" applyFont="1" applyFill="1"/>
    <xf numFmtId="0" fontId="4" fillId="6" borderId="0" xfId="0" applyFont="1" applyFill="1" applyAlignment="1">
      <alignment horizontal="center"/>
    </xf>
    <xf numFmtId="164" fontId="4" fillId="6" borderId="1" xfId="3" applyNumberFormat="1" applyFont="1" applyFill="1" applyBorder="1" applyAlignment="1">
      <alignment horizontal="right"/>
    </xf>
    <xf numFmtId="165" fontId="4" fillId="6" borderId="1" xfId="3" applyNumberFormat="1" applyFont="1" applyFill="1" applyBorder="1"/>
    <xf numFmtId="10" fontId="7" fillId="6" borderId="1" xfId="2" applyNumberFormat="1" applyFont="1" applyFill="1" applyBorder="1"/>
    <xf numFmtId="184" fontId="4" fillId="0" borderId="0" xfId="0" applyNumberFormat="1" applyFont="1" applyAlignment="1">
      <alignment horizontal="left"/>
    </xf>
    <xf numFmtId="164" fontId="4" fillId="0" borderId="0" xfId="4" applyNumberFormat="1" applyFont="1"/>
    <xf numFmtId="164" fontId="4" fillId="0" borderId="0" xfId="4" applyNumberFormat="1" applyFont="1" applyFill="1" applyBorder="1"/>
    <xf numFmtId="164" fontId="4" fillId="0" borderId="0" xfId="0" applyNumberFormat="1" applyFont="1"/>
    <xf numFmtId="10" fontId="7" fillId="0" borderId="0" xfId="2" applyNumberFormat="1" applyFont="1"/>
    <xf numFmtId="185" fontId="4" fillId="0" borderId="0" xfId="0" applyNumberFormat="1" applyFont="1" applyAlignment="1">
      <alignment horizontal="left"/>
    </xf>
    <xf numFmtId="164" fontId="8" fillId="0" borderId="0" xfId="3" applyNumberFormat="1" applyFont="1" applyFill="1" applyAlignment="1">
      <alignment horizontal="right"/>
    </xf>
    <xf numFmtId="164" fontId="8" fillId="0" borderId="0" xfId="3" applyNumberFormat="1" applyFont="1" applyFill="1" applyBorder="1" applyAlignment="1">
      <alignment horizontal="right"/>
    </xf>
    <xf numFmtId="164" fontId="3" fillId="0" borderId="0" xfId="3" applyNumberFormat="1" applyFont="1" applyFill="1" applyAlignment="1">
      <alignment horizontal="right"/>
    </xf>
    <xf numFmtId="0" fontId="4" fillId="0" borderId="3" xfId="0" applyFont="1" applyBorder="1"/>
    <xf numFmtId="164" fontId="4" fillId="0" borderId="3" xfId="0" applyNumberFormat="1" applyFont="1" applyBorder="1" applyAlignment="1">
      <alignment horizontal="left"/>
    </xf>
    <xf numFmtId="165" fontId="4" fillId="0" borderId="3" xfId="3" applyNumberFormat="1" applyFont="1" applyBorder="1"/>
    <xf numFmtId="0" fontId="3" fillId="0" borderId="3" xfId="0" applyFont="1" applyBorder="1"/>
    <xf numFmtId="0" fontId="5" fillId="0" borderId="3" xfId="0" applyFont="1" applyBorder="1"/>
    <xf numFmtId="0" fontId="9" fillId="0" borderId="0" xfId="0" applyFont="1"/>
    <xf numFmtId="0" fontId="10" fillId="0" borderId="0" xfId="0" applyFont="1"/>
    <xf numFmtId="164" fontId="11" fillId="0" borderId="0" xfId="3" applyNumberFormat="1" applyFont="1" applyAlignment="1">
      <alignment horizontal="left" vertical="top"/>
    </xf>
    <xf numFmtId="164" fontId="11" fillId="0" borderId="0" xfId="3" applyNumberFormat="1" applyFont="1" applyFill="1" applyBorder="1" applyAlignment="1">
      <alignment horizontal="left" vertical="top"/>
    </xf>
    <xf numFmtId="186" fontId="11" fillId="0" borderId="0" xfId="0" applyNumberFormat="1" applyFont="1"/>
    <xf numFmtId="0" fontId="10" fillId="0" borderId="0" xfId="0" applyFont="1" applyAlignment="1">
      <alignment horizontal="center"/>
    </xf>
    <xf numFmtId="0" fontId="12" fillId="0" borderId="0" xfId="0" applyFont="1"/>
    <xf numFmtId="0" fontId="2" fillId="0" borderId="0" xfId="0" applyFont="1" applyAlignment="1">
      <alignment horizontal="center"/>
    </xf>
    <xf numFmtId="164" fontId="0" fillId="0" borderId="0" xfId="4" applyNumberFormat="1" applyFont="1"/>
    <xf numFmtId="164" fontId="0" fillId="0" borderId="0" xfId="0" applyNumberFormat="1"/>
    <xf numFmtId="186" fontId="0" fillId="0" borderId="0" xfId="0" applyNumberFormat="1"/>
    <xf numFmtId="0" fontId="13" fillId="0" borderId="0" xfId="0" applyFont="1"/>
    <xf numFmtId="43" fontId="0" fillId="0" borderId="0" xfId="1" applyFont="1"/>
    <xf numFmtId="164" fontId="4" fillId="0" borderId="0" xfId="4" applyNumberFormat="1" applyFont="1" applyAlignment="1">
      <alignment horizontal="center"/>
    </xf>
    <xf numFmtId="49" fontId="4" fillId="2" borderId="0" xfId="3" applyNumberFormat="1" applyFont="1" applyFill="1" applyAlignment="1">
      <alignment horizontal="center" vertical="center"/>
    </xf>
    <xf numFmtId="49" fontId="4" fillId="2" borderId="0" xfId="4" applyNumberFormat="1" applyFont="1" applyFill="1" applyAlignment="1">
      <alignment horizontal="center" vertical="center"/>
    </xf>
    <xf numFmtId="186" fontId="4" fillId="2" borderId="0" xfId="3" applyNumberFormat="1" applyFont="1" applyFill="1" applyAlignment="1">
      <alignment horizontal="center" vertical="center"/>
    </xf>
    <xf numFmtId="0" fontId="0" fillId="0" borderId="0" xfId="0" applyAlignment="1">
      <alignment vertical="center"/>
    </xf>
    <xf numFmtId="49" fontId="7" fillId="2" borderId="0" xfId="3" applyNumberFormat="1" applyFont="1" applyFill="1" applyAlignment="1">
      <alignment horizontal="center" vertical="center"/>
    </xf>
    <xf numFmtId="43" fontId="0" fillId="0" borderId="0" xfId="1" applyFont="1" applyAlignment="1">
      <alignment vertical="center"/>
    </xf>
    <xf numFmtId="0" fontId="4" fillId="7" borderId="0" xfId="0" applyFont="1" applyFill="1" applyAlignment="1">
      <alignment vertical="center"/>
    </xf>
    <xf numFmtId="0" fontId="2" fillId="7" borderId="0" xfId="0" applyFont="1" applyFill="1"/>
    <xf numFmtId="0" fontId="2" fillId="7" borderId="0" xfId="0" applyFont="1" applyFill="1" applyAlignment="1">
      <alignment horizontal="center"/>
    </xf>
    <xf numFmtId="164" fontId="2" fillId="7" borderId="0" xfId="4" applyNumberFormat="1" applyFont="1" applyFill="1"/>
    <xf numFmtId="164" fontId="2" fillId="7" borderId="0" xfId="0" applyNumberFormat="1" applyFont="1" applyFill="1"/>
    <xf numFmtId="186" fontId="2" fillId="7" borderId="0" xfId="0" applyNumberFormat="1" applyFont="1" applyFill="1"/>
    <xf numFmtId="165" fontId="2" fillId="7" borderId="0" xfId="0" applyNumberFormat="1" applyFont="1" applyFill="1"/>
    <xf numFmtId="165" fontId="13" fillId="7" borderId="0" xfId="0" applyNumberFormat="1" applyFont="1" applyFill="1"/>
    <xf numFmtId="0" fontId="4"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center"/>
    </xf>
    <xf numFmtId="164" fontId="2" fillId="2" borderId="1" xfId="4" applyNumberFormat="1" applyFont="1" applyFill="1" applyBorder="1"/>
    <xf numFmtId="164" fontId="2" fillId="2" borderId="1" xfId="0" applyNumberFormat="1" applyFont="1" applyFill="1" applyBorder="1"/>
    <xf numFmtId="186" fontId="2" fillId="2" borderId="1" xfId="0" applyNumberFormat="1" applyFont="1" applyFill="1" applyBorder="1"/>
    <xf numFmtId="165" fontId="2" fillId="2" borderId="1" xfId="0" applyNumberFormat="1" applyFont="1" applyFill="1" applyBorder="1"/>
    <xf numFmtId="165" fontId="13" fillId="2" borderId="1" xfId="0" applyNumberFormat="1" applyFont="1" applyFill="1" applyBorder="1"/>
    <xf numFmtId="186" fontId="4" fillId="0" borderId="0" xfId="0" applyNumberFormat="1" applyFont="1"/>
    <xf numFmtId="43" fontId="4" fillId="0" borderId="0" xfId="1" applyFont="1"/>
    <xf numFmtId="187" fontId="3" fillId="0" borderId="0" xfId="0" applyNumberFormat="1" applyFont="1" applyAlignment="1">
      <alignment horizontal="left"/>
    </xf>
    <xf numFmtId="187" fontId="3" fillId="0" borderId="0" xfId="0" applyNumberFormat="1" applyFont="1"/>
    <xf numFmtId="188" fontId="4" fillId="0" borderId="0" xfId="0" applyNumberFormat="1" applyFont="1" applyAlignment="1">
      <alignment horizontal="center"/>
    </xf>
    <xf numFmtId="186" fontId="3" fillId="0" borderId="0" xfId="0" applyNumberFormat="1" applyFont="1"/>
    <xf numFmtId="189" fontId="3" fillId="0" borderId="0" xfId="0" applyNumberFormat="1" applyFont="1" applyAlignment="1">
      <alignment horizontal="left"/>
    </xf>
    <xf numFmtId="190" fontId="3" fillId="0" borderId="0" xfId="0" applyNumberFormat="1" applyFont="1" applyAlignment="1">
      <alignment horizontal="left"/>
    </xf>
    <xf numFmtId="0" fontId="4" fillId="8" borderId="0" xfId="0" applyFont="1" applyFill="1" applyAlignment="1">
      <alignment horizontal="center"/>
    </xf>
    <xf numFmtId="164" fontId="4" fillId="8" borderId="0" xfId="4" applyNumberFormat="1" applyFont="1" applyFill="1"/>
    <xf numFmtId="164" fontId="4" fillId="8" borderId="0" xfId="0" applyNumberFormat="1" applyFont="1" applyFill="1"/>
    <xf numFmtId="186" fontId="4" fillId="3" borderId="0" xfId="0" applyNumberFormat="1" applyFont="1" applyFill="1"/>
    <xf numFmtId="10" fontId="7" fillId="3" borderId="0" xfId="2" applyNumberFormat="1" applyFont="1" applyFill="1"/>
    <xf numFmtId="191" fontId="3" fillId="0" borderId="0" xfId="0" applyNumberFormat="1" applyFont="1" applyAlignment="1">
      <alignment horizontal="left"/>
    </xf>
    <xf numFmtId="192" fontId="3" fillId="0" borderId="0" xfId="0" applyNumberFormat="1" applyFont="1" applyAlignment="1">
      <alignment horizontal="left"/>
    </xf>
    <xf numFmtId="164" fontId="5" fillId="0" borderId="0" xfId="4" applyNumberFormat="1" applyFont="1"/>
    <xf numFmtId="164" fontId="4" fillId="3" borderId="0" xfId="4" applyNumberFormat="1" applyFont="1" applyFill="1"/>
    <xf numFmtId="193" fontId="3" fillId="0" borderId="0" xfId="0" applyNumberFormat="1" applyFont="1" applyAlignment="1">
      <alignment horizontal="left"/>
    </xf>
    <xf numFmtId="193" fontId="3" fillId="0" borderId="0" xfId="0" applyNumberFormat="1" applyFont="1"/>
    <xf numFmtId="164" fontId="4" fillId="3" borderId="0" xfId="0" applyNumberFormat="1" applyFont="1" applyFill="1"/>
    <xf numFmtId="194" fontId="3" fillId="0" borderId="0" xfId="0" applyNumberFormat="1" applyFont="1" applyAlignment="1">
      <alignment horizontal="left"/>
    </xf>
    <xf numFmtId="195" fontId="3" fillId="0" borderId="0" xfId="0" applyNumberFormat="1" applyFont="1" applyAlignment="1">
      <alignment horizontal="left"/>
    </xf>
    <xf numFmtId="9" fontId="5" fillId="0" borderId="0" xfId="2" applyFont="1"/>
    <xf numFmtId="196" fontId="4" fillId="3" borderId="0" xfId="0" applyNumberFormat="1" applyFont="1" applyFill="1" applyAlignment="1">
      <alignment horizontal="left"/>
    </xf>
    <xf numFmtId="197" fontId="3" fillId="0" borderId="0" xfId="0" applyNumberFormat="1"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64" fontId="4" fillId="0" borderId="0" xfId="4" applyNumberFormat="1" applyFont="1" applyFill="1" applyBorder="1" applyAlignment="1">
      <alignment vertical="center"/>
    </xf>
    <xf numFmtId="164" fontId="4" fillId="0" borderId="0" xfId="0" applyNumberFormat="1" applyFont="1" applyAlignment="1">
      <alignment vertical="center"/>
    </xf>
    <xf numFmtId="186" fontId="4" fillId="0" borderId="0" xfId="0" applyNumberFormat="1" applyFont="1" applyAlignment="1">
      <alignment vertical="center"/>
    </xf>
    <xf numFmtId="41" fontId="4" fillId="0" borderId="0" xfId="4" applyFont="1" applyFill="1" applyBorder="1" applyAlignment="1">
      <alignment vertical="center"/>
    </xf>
    <xf numFmtId="0" fontId="4" fillId="6" borderId="1" xfId="0" applyFont="1" applyFill="1" applyBorder="1" applyAlignment="1">
      <alignment vertical="center"/>
    </xf>
    <xf numFmtId="0" fontId="4" fillId="6" borderId="1" xfId="0" applyFont="1" applyFill="1" applyBorder="1"/>
    <xf numFmtId="0" fontId="4" fillId="6" borderId="1" xfId="0" applyFont="1" applyFill="1" applyBorder="1" applyAlignment="1">
      <alignment horizontal="center"/>
    </xf>
    <xf numFmtId="164" fontId="4" fillId="6" borderId="1" xfId="4" applyNumberFormat="1" applyFont="1" applyFill="1" applyBorder="1"/>
    <xf numFmtId="164" fontId="4" fillId="6" borderId="1" xfId="0" applyNumberFormat="1" applyFont="1" applyFill="1" applyBorder="1"/>
    <xf numFmtId="186" fontId="4" fillId="6" borderId="1" xfId="0" applyNumberFormat="1" applyFont="1" applyFill="1" applyBorder="1"/>
    <xf numFmtId="165" fontId="4" fillId="6" borderId="1" xfId="0" applyNumberFormat="1" applyFont="1" applyFill="1" applyBorder="1"/>
    <xf numFmtId="165" fontId="5" fillId="6" borderId="1" xfId="0" applyNumberFormat="1" applyFont="1" applyFill="1" applyBorder="1"/>
    <xf numFmtId="198" fontId="3" fillId="0" borderId="0" xfId="0" applyNumberFormat="1" applyFont="1" applyAlignment="1">
      <alignment horizontal="left"/>
    </xf>
    <xf numFmtId="199" fontId="3" fillId="0" borderId="0" xfId="0" applyNumberFormat="1" applyFont="1" applyAlignment="1">
      <alignment horizontal="left"/>
    </xf>
    <xf numFmtId="0" fontId="4" fillId="6" borderId="0" xfId="0" applyFont="1" applyFill="1" applyAlignment="1">
      <alignment vertical="center"/>
    </xf>
    <xf numFmtId="0" fontId="4" fillId="6" borderId="0" xfId="0" applyFont="1" applyFill="1" applyAlignment="1">
      <alignment horizontal="center" vertical="center"/>
    </xf>
    <xf numFmtId="164" fontId="4" fillId="6" borderId="0" xfId="4" applyNumberFormat="1" applyFont="1" applyFill="1" applyBorder="1" applyAlignment="1">
      <alignment vertical="center"/>
    </xf>
    <xf numFmtId="164" fontId="4" fillId="6" borderId="0" xfId="0" applyNumberFormat="1" applyFont="1" applyFill="1" applyAlignment="1">
      <alignment vertical="center"/>
    </xf>
    <xf numFmtId="0" fontId="4" fillId="6" borderId="1" xfId="0" applyFont="1" applyFill="1" applyBorder="1" applyAlignment="1">
      <alignment horizontal="center" vertical="center"/>
    </xf>
    <xf numFmtId="164" fontId="4" fillId="6" borderId="1" xfId="0" applyNumberFormat="1" applyFont="1" applyFill="1" applyBorder="1" applyAlignment="1">
      <alignment vertical="center"/>
    </xf>
    <xf numFmtId="186" fontId="4" fillId="3" borderId="1" xfId="0" applyNumberFormat="1" applyFont="1" applyFill="1" applyBorder="1"/>
    <xf numFmtId="164" fontId="4" fillId="0" borderId="0" xfId="1" applyNumberFormat="1" applyFont="1"/>
    <xf numFmtId="200" fontId="3" fillId="0" borderId="0" xfId="0" applyNumberFormat="1" applyFont="1" applyAlignment="1">
      <alignment horizontal="left"/>
    </xf>
    <xf numFmtId="201" fontId="3" fillId="0" borderId="0" xfId="0" applyNumberFormat="1" applyFont="1" applyAlignment="1">
      <alignment horizontal="left"/>
    </xf>
    <xf numFmtId="2" fontId="4" fillId="0" borderId="0" xfId="0" applyNumberFormat="1" applyFont="1" applyAlignment="1">
      <alignment horizontal="center"/>
    </xf>
    <xf numFmtId="202" fontId="3" fillId="0" borderId="0" xfId="0" applyNumberFormat="1" applyFont="1" applyAlignment="1">
      <alignment horizontal="left"/>
    </xf>
    <xf numFmtId="49" fontId="4" fillId="0" borderId="0" xfId="0" applyNumberFormat="1" applyFont="1" applyAlignment="1">
      <alignment horizontal="center"/>
    </xf>
    <xf numFmtId="203" fontId="3" fillId="0" borderId="0" xfId="0" applyNumberFormat="1" applyFont="1" applyAlignment="1">
      <alignment horizontal="left"/>
    </xf>
    <xf numFmtId="204" fontId="3" fillId="0" borderId="0" xfId="0" applyNumberFormat="1" applyFont="1" applyAlignment="1">
      <alignment horizontal="left"/>
    </xf>
    <xf numFmtId="205" fontId="3" fillId="0" borderId="0" xfId="0" applyNumberFormat="1" applyFont="1" applyAlignment="1">
      <alignment horizontal="left"/>
    </xf>
    <xf numFmtId="206" fontId="3" fillId="0" borderId="0" xfId="0" applyNumberFormat="1" applyFont="1" applyAlignment="1">
      <alignment horizontal="left"/>
    </xf>
    <xf numFmtId="207" fontId="3" fillId="0" borderId="0" xfId="0" applyNumberFormat="1" applyFont="1" applyAlignment="1">
      <alignment horizontal="left"/>
    </xf>
    <xf numFmtId="208" fontId="3" fillId="0" borderId="0" xfId="0" applyNumberFormat="1" applyFont="1" applyAlignment="1">
      <alignment horizontal="left"/>
    </xf>
    <xf numFmtId="209" fontId="3" fillId="0" borderId="0" xfId="0" applyNumberFormat="1" applyFont="1" applyAlignment="1">
      <alignment horizontal="left"/>
    </xf>
    <xf numFmtId="208" fontId="3" fillId="0" borderId="0" xfId="0" applyNumberFormat="1" applyFont="1" applyAlignment="1">
      <alignment horizontal="left"/>
    </xf>
    <xf numFmtId="43" fontId="3" fillId="0" borderId="0" xfId="1" applyFont="1"/>
    <xf numFmtId="210" fontId="3" fillId="0" borderId="0" xfId="0" applyNumberFormat="1" applyFont="1" applyAlignment="1">
      <alignment horizontal="left"/>
    </xf>
    <xf numFmtId="211" fontId="3" fillId="0" borderId="0" xfId="0" applyNumberFormat="1" applyFont="1" applyAlignment="1">
      <alignment horizontal="left"/>
    </xf>
    <xf numFmtId="164" fontId="4" fillId="6" borderId="1" xfId="4" applyNumberFormat="1" applyFont="1" applyFill="1" applyBorder="1" applyAlignment="1">
      <alignment vertical="center"/>
    </xf>
    <xf numFmtId="186" fontId="4" fillId="6" borderId="1" xfId="0" applyNumberFormat="1" applyFont="1" applyFill="1" applyBorder="1" applyAlignment="1">
      <alignment vertical="center"/>
    </xf>
    <xf numFmtId="165" fontId="4" fillId="6" borderId="1" xfId="0" applyNumberFormat="1" applyFont="1" applyFill="1" applyBorder="1" applyAlignment="1">
      <alignment vertical="center"/>
    </xf>
    <xf numFmtId="10" fontId="7" fillId="6" borderId="1" xfId="2" applyNumberFormat="1" applyFont="1" applyFill="1" applyBorder="1" applyAlignment="1">
      <alignment vertical="center"/>
    </xf>
    <xf numFmtId="164" fontId="4" fillId="0" borderId="0" xfId="4" applyNumberFormat="1" applyFont="1" applyFill="1"/>
    <xf numFmtId="212" fontId="3" fillId="0" borderId="0" xfId="0" applyNumberFormat="1" applyFont="1" applyAlignment="1">
      <alignment horizontal="left"/>
    </xf>
    <xf numFmtId="213" fontId="3" fillId="0" borderId="0" xfId="0" applyNumberFormat="1" applyFont="1" applyAlignment="1">
      <alignment horizontal="left"/>
    </xf>
    <xf numFmtId="214" fontId="3" fillId="0" borderId="0" xfId="0" applyNumberFormat="1" applyFont="1" applyAlignment="1">
      <alignment horizontal="left"/>
    </xf>
    <xf numFmtId="215" fontId="3" fillId="0" borderId="0" xfId="0" applyNumberFormat="1" applyFont="1" applyAlignment="1">
      <alignment horizontal="left"/>
    </xf>
    <xf numFmtId="216" fontId="3" fillId="0" borderId="0" xfId="0" applyNumberFormat="1" applyFont="1" applyAlignment="1">
      <alignment horizontal="left"/>
    </xf>
    <xf numFmtId="217" fontId="3" fillId="0" borderId="0" xfId="0" applyNumberFormat="1" applyFont="1" applyAlignment="1">
      <alignment horizontal="left"/>
    </xf>
    <xf numFmtId="0" fontId="4" fillId="5" borderId="0" xfId="0" applyFont="1" applyFill="1"/>
    <xf numFmtId="49" fontId="4" fillId="6" borderId="1" xfId="0" applyNumberFormat="1" applyFont="1" applyFill="1" applyBorder="1" applyAlignment="1">
      <alignment horizontal="center"/>
    </xf>
    <xf numFmtId="164" fontId="3" fillId="5" borderId="0" xfId="4" applyNumberFormat="1" applyFont="1" applyFill="1"/>
    <xf numFmtId="186" fontId="3" fillId="0" borderId="0" xfId="4" applyNumberFormat="1" applyFont="1"/>
    <xf numFmtId="164" fontId="3" fillId="0" borderId="0" xfId="4" applyNumberFormat="1" applyFont="1" applyBorder="1"/>
    <xf numFmtId="164" fontId="14" fillId="0" borderId="0" xfId="0" applyNumberFormat="1" applyFont="1"/>
    <xf numFmtId="0" fontId="2" fillId="0" borderId="3" xfId="0" applyFont="1" applyBorder="1"/>
    <xf numFmtId="0" fontId="2" fillId="0" borderId="3" xfId="0" applyFont="1" applyBorder="1" applyAlignment="1">
      <alignment horizontal="center"/>
    </xf>
    <xf numFmtId="164" fontId="0" fillId="0" borderId="3" xfId="4" applyNumberFormat="1" applyFont="1" applyBorder="1"/>
    <xf numFmtId="186" fontId="2" fillId="0" borderId="3" xfId="0" applyNumberFormat="1" applyFont="1" applyBorder="1" applyAlignment="1">
      <alignment horizontal="right"/>
    </xf>
    <xf numFmtId="0" fontId="0" fillId="0" borderId="3" xfId="0" applyBorder="1"/>
    <xf numFmtId="0" fontId="13" fillId="0" borderId="3" xfId="0" applyFont="1" applyBorder="1"/>
    <xf numFmtId="0" fontId="15" fillId="0" borderId="0" xfId="0" applyFont="1"/>
    <xf numFmtId="0" fontId="11" fillId="0" borderId="0" xfId="0" applyFont="1"/>
    <xf numFmtId="43" fontId="11" fillId="0" borderId="0" xfId="3" applyFont="1" applyAlignment="1">
      <alignment horizontal="left" vertical="top"/>
    </xf>
    <xf numFmtId="0" fontId="15" fillId="0" borderId="0" xfId="0" applyFont="1" applyAlignment="1">
      <alignment horizontal="center"/>
    </xf>
    <xf numFmtId="164" fontId="16" fillId="0" borderId="0" xfId="4" applyNumberFormat="1" applyFont="1"/>
    <xf numFmtId="164" fontId="15" fillId="0" borderId="0" xfId="0" applyNumberFormat="1" applyFont="1"/>
    <xf numFmtId="0" fontId="2" fillId="0" borderId="0" xfId="0" applyFont="1"/>
    <xf numFmtId="164" fontId="10" fillId="0" borderId="0" xfId="4" applyNumberFormat="1" applyFont="1"/>
    <xf numFmtId="164" fontId="2" fillId="0" borderId="0" xfId="0" applyNumberFormat="1" applyFont="1"/>
    <xf numFmtId="0" fontId="17" fillId="0" borderId="0" xfId="0" applyFont="1"/>
    <xf numFmtId="0" fontId="18" fillId="0" borderId="0" xfId="0" applyFont="1" applyAlignment="1">
      <alignment horizontal="center" vertical="center"/>
    </xf>
    <xf numFmtId="0" fontId="17" fillId="0" borderId="0" xfId="0" applyFont="1"/>
    <xf numFmtId="0" fontId="19" fillId="0" borderId="0" xfId="0" applyFont="1" applyAlignment="1">
      <alignment horizontal="center"/>
    </xf>
    <xf numFmtId="49" fontId="19" fillId="0" borderId="0" xfId="0" applyNumberFormat="1" applyFont="1" applyAlignment="1">
      <alignment horizontal="center"/>
    </xf>
    <xf numFmtId="49" fontId="19" fillId="0" borderId="0" xfId="0" applyNumberFormat="1" applyFont="1" applyAlignment="1">
      <alignment horizontal="center"/>
    </xf>
    <xf numFmtId="49" fontId="19" fillId="0" borderId="0" xfId="0" applyNumberFormat="1" applyFont="1" applyAlignment="1">
      <alignment horizontal="left"/>
    </xf>
    <xf numFmtId="0" fontId="20" fillId="0" borderId="0" xfId="0" applyFont="1" applyAlignment="1">
      <alignment horizontal="left"/>
    </xf>
    <xf numFmtId="0" fontId="17" fillId="0" borderId="0" xfId="0" applyFont="1" applyAlignment="1">
      <alignment horizontal="justify" vertical="top" wrapText="1"/>
    </xf>
    <xf numFmtId="49" fontId="21" fillId="0" borderId="0" xfId="0" applyNumberFormat="1" applyFont="1" applyAlignment="1">
      <alignment horizontal="justify" wrapText="1"/>
    </xf>
    <xf numFmtId="0" fontId="17" fillId="0" borderId="0" xfId="0" applyFont="1" applyAlignment="1">
      <alignment horizontal="justify" vertical="top" wrapText="1"/>
    </xf>
    <xf numFmtId="0" fontId="22" fillId="0" borderId="0" xfId="0" applyFont="1" applyAlignment="1">
      <alignment horizontal="justify" vertical="top" wrapText="1"/>
    </xf>
    <xf numFmtId="0" fontId="17" fillId="0" borderId="0" xfId="0" applyFont="1" applyAlignment="1">
      <alignment horizontal="center" wrapText="1"/>
    </xf>
    <xf numFmtId="0" fontId="22" fillId="0" borderId="3" xfId="0" applyFont="1" applyBorder="1" applyAlignment="1">
      <alignment horizontal="left" wrapText="1"/>
    </xf>
    <xf numFmtId="43" fontId="23" fillId="0" borderId="0" xfId="3" applyFont="1" applyAlignment="1">
      <alignment horizontal="left" vertical="top"/>
    </xf>
    <xf numFmtId="0" fontId="17" fillId="0" borderId="0" xfId="0" applyFont="1" applyAlignment="1">
      <alignment vertical="top" wrapText="1"/>
    </xf>
    <xf numFmtId="0" fontId="17" fillId="0" borderId="0" xfId="0" applyFont="1" applyAlignment="1">
      <alignment horizontal="left" vertical="top" wrapText="1"/>
    </xf>
    <xf numFmtId="0" fontId="18" fillId="0" borderId="0" xfId="0" applyFont="1" applyAlignment="1">
      <alignment vertical="center"/>
    </xf>
    <xf numFmtId="0" fontId="22" fillId="0" borderId="0" xfId="0" applyFont="1" applyAlignment="1">
      <alignment horizontal="left" vertical="top" wrapText="1"/>
    </xf>
  </cellXfs>
  <cellStyles count="5">
    <cellStyle name="Millares" xfId="1" builtinId="3"/>
    <cellStyle name="Millares [0] 2" xfId="4" xr:uid="{D5B5E698-07E5-4A88-BF72-0DCF75A7ADC5}"/>
    <cellStyle name="Millares 2" xfId="3" xr:uid="{5749B04F-3718-4D3B-A967-6DD16B2FA122}"/>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63498</xdr:colOff>
      <xdr:row>1</xdr:row>
      <xdr:rowOff>2165</xdr:rowOff>
    </xdr:from>
    <xdr:to>
      <xdr:col>1</xdr:col>
      <xdr:colOff>1805037</xdr:colOff>
      <xdr:row>5</xdr:row>
      <xdr:rowOff>87313</xdr:rowOff>
    </xdr:to>
    <xdr:pic>
      <xdr:nvPicPr>
        <xdr:cNvPr id="2" name="Imagen 1">
          <a:extLst>
            <a:ext uri="{FF2B5EF4-FFF2-40B4-BE49-F238E27FC236}">
              <a16:creationId xmlns:a16="http://schemas.microsoft.com/office/drawing/2014/main" id="{417EC6A7-37ED-4A03-9F74-6693A534F2BD}"/>
            </a:ext>
          </a:extLst>
        </xdr:cNvPr>
        <xdr:cNvPicPr>
          <a:picLocks noChangeAspect="1"/>
        </xdr:cNvPicPr>
      </xdr:nvPicPr>
      <xdr:blipFill>
        <a:blip xmlns:r="http://schemas.openxmlformats.org/officeDocument/2006/relationships" r:embed="rId1"/>
        <a:stretch>
          <a:fillRect/>
        </a:stretch>
      </xdr:blipFill>
      <xdr:spPr>
        <a:xfrm>
          <a:off x="63498" y="125990"/>
          <a:ext cx="1741539" cy="9233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436561</xdr:colOff>
      <xdr:row>0</xdr:row>
      <xdr:rowOff>63500</xdr:rowOff>
    </xdr:from>
    <xdr:to>
      <xdr:col>1</xdr:col>
      <xdr:colOff>2148163</xdr:colOff>
      <xdr:row>7</xdr:row>
      <xdr:rowOff>114847</xdr:rowOff>
    </xdr:to>
    <xdr:pic>
      <xdr:nvPicPr>
        <xdr:cNvPr id="2" name="Imagen 1">
          <a:extLst>
            <a:ext uri="{FF2B5EF4-FFF2-40B4-BE49-F238E27FC236}">
              <a16:creationId xmlns:a16="http://schemas.microsoft.com/office/drawing/2014/main" id="{EEC0A172-F98B-4F73-8C87-79C8CCDE64B7}"/>
            </a:ext>
          </a:extLst>
        </xdr:cNvPr>
        <xdr:cNvPicPr>
          <a:picLocks noChangeAspect="1"/>
        </xdr:cNvPicPr>
      </xdr:nvPicPr>
      <xdr:blipFill>
        <a:blip xmlns:r="http://schemas.openxmlformats.org/officeDocument/2006/relationships" r:embed="rId1"/>
        <a:stretch>
          <a:fillRect/>
        </a:stretch>
      </xdr:blipFill>
      <xdr:spPr>
        <a:xfrm>
          <a:off x="1008061" y="63500"/>
          <a:ext cx="1711602" cy="12324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13609</xdr:colOff>
      <xdr:row>1</xdr:row>
      <xdr:rowOff>27213</xdr:rowOff>
    </xdr:from>
    <xdr:to>
      <xdr:col>3</xdr:col>
      <xdr:colOff>333375</xdr:colOff>
      <xdr:row>6</xdr:row>
      <xdr:rowOff>67132</xdr:rowOff>
    </xdr:to>
    <xdr:pic>
      <xdr:nvPicPr>
        <xdr:cNvPr id="2" name="Imagen 1">
          <a:extLst>
            <a:ext uri="{FF2B5EF4-FFF2-40B4-BE49-F238E27FC236}">
              <a16:creationId xmlns:a16="http://schemas.microsoft.com/office/drawing/2014/main" id="{1C988C77-54A1-41CF-B948-92E191FF1DD8}"/>
            </a:ext>
          </a:extLst>
        </xdr:cNvPr>
        <xdr:cNvPicPr>
          <a:picLocks noChangeAspect="1"/>
        </xdr:cNvPicPr>
      </xdr:nvPicPr>
      <xdr:blipFill>
        <a:blip xmlns:r="http://schemas.openxmlformats.org/officeDocument/2006/relationships" r:embed="rId1"/>
        <a:stretch>
          <a:fillRect/>
        </a:stretch>
      </xdr:blipFill>
      <xdr:spPr>
        <a:xfrm>
          <a:off x="421823" y="95249"/>
          <a:ext cx="1442356" cy="85634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7.%20ESTADOS%20FINANCIEROS%20JULIO%20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ulie.noguera\Desktop\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Catia\Desktop\AGN%202010\EEP\Conversi&#243;n\Hoja%20de%20ajust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ENERO%20%20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w8\Dropbox\santa%20marta%20-%20copia\EMPRESAS%20DIANA\LILIBETH%20TOVAR%20-%20PALMABAN\IMPLEMENTACI&#211;N\6.REQUERIMIENTOS%20Y%20SOPORTES%20ESFA\8.IMPUESTO%20DIFERIDO\IMPTO%20DIFERIDO%20PALMABAN-FIN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ENFOQUES%20marzo%2012\PROCESO%20IMPLEMENTACI&#211;N\PLANILLAS\CUENTAS%20POR%20COBRAR\Archivo%20excel\D4.%20Cuentas%20por%20cobrar%20empleado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CORPAMAG\8.Conversi&#243;n%20Sept2017\6.%20Planillas%20Propiedad%20PLanta%20y%20Equipo\Planilla%20Activos%20fijos%20FINAL%20DIANA.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comite%20financier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ulie.noguera\Desktop\Para%20revisar\Para%20revisar\Compartido\Octubre-2007\INFORME%20RECOBROS%20OCTUBRE%20200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20%20%20%20yam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CORPAMAG\8.Conversi&#243;n%20Sept2017\4.%20Planillas%20Deterioro%20de%20cartera\Planilla%20deterioro%20de%20Deudores%20(Diana)%20(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STELLA-AMADO\AppData\Local\Microsoft\Windows\INetCache\Content.Outlook\ITQ11PE4\Planilla%20Activos%20fijos%20FINAL%20DIANA.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e JULIO 2022"/>
      <sheetName val="Hoja6"/>
      <sheetName val="Hoja5"/>
      <sheetName val="Hoja3"/>
      <sheetName val="bce JULIO 2021"/>
      <sheetName val="ESF JULIO 2022"/>
      <sheetName val="ERI JULIO 2022"/>
      <sheetName val="Notas JULIO 2022"/>
      <sheetName val="Hoja2"/>
      <sheetName val="Hoja4"/>
      <sheetName val="Hoja1"/>
    </sheetNames>
    <sheetDataSet>
      <sheetData sheetId="0">
        <row r="7">
          <cell r="B7">
            <v>1</v>
          </cell>
          <cell r="C7" t="str">
            <v>ACTIVO</v>
          </cell>
          <cell r="D7">
            <v>50797736672.440002</v>
          </cell>
          <cell r="E7">
            <v>19864204474.16</v>
          </cell>
          <cell r="F7">
            <v>20161043261.18</v>
          </cell>
          <cell r="G7">
            <v>50500897885.419998</v>
          </cell>
          <cell r="H7">
            <v>0</v>
          </cell>
        </row>
        <row r="8">
          <cell r="B8">
            <v>11</v>
          </cell>
          <cell r="C8" t="str">
            <v>EFECTIVO Y EQUIVALENTES AL EFECTIVO</v>
          </cell>
          <cell r="D8">
            <v>21768433777.700001</v>
          </cell>
          <cell r="E8">
            <v>10144137908.5</v>
          </cell>
          <cell r="F8">
            <v>6935241455.04</v>
          </cell>
          <cell r="G8">
            <v>24977330231.16</v>
          </cell>
          <cell r="H8">
            <v>24977330231.16</v>
          </cell>
        </row>
        <row r="9">
          <cell r="B9">
            <v>1105</v>
          </cell>
          <cell r="C9" t="str">
            <v>CAJA</v>
          </cell>
          <cell r="D9">
            <v>91753438</v>
          </cell>
          <cell r="E9">
            <v>33542328</v>
          </cell>
          <cell r="F9">
            <v>41399247</v>
          </cell>
          <cell r="G9">
            <v>83896519</v>
          </cell>
        </row>
        <row r="10">
          <cell r="B10">
            <v>110502</v>
          </cell>
          <cell r="C10" t="str">
            <v>Caja Menor</v>
          </cell>
          <cell r="D10">
            <v>91753438</v>
          </cell>
          <cell r="E10">
            <v>33542328</v>
          </cell>
          <cell r="F10">
            <v>41399247</v>
          </cell>
          <cell r="G10">
            <v>83896519</v>
          </cell>
        </row>
        <row r="11">
          <cell r="B11">
            <v>11050201</v>
          </cell>
          <cell r="C11" t="str">
            <v>CAJA MENOR</v>
          </cell>
          <cell r="D11">
            <v>91753438</v>
          </cell>
          <cell r="E11">
            <v>33542328</v>
          </cell>
          <cell r="F11">
            <v>41399247</v>
          </cell>
          <cell r="G11">
            <v>83896519</v>
          </cell>
        </row>
        <row r="12">
          <cell r="B12">
            <v>1105020105</v>
          </cell>
          <cell r="C12" t="str">
            <v>Ecosistema Ciénaga Grande</v>
          </cell>
          <cell r="D12">
            <v>4500000</v>
          </cell>
          <cell r="E12">
            <v>0</v>
          </cell>
          <cell r="F12">
            <v>0</v>
          </cell>
          <cell r="G12">
            <v>4500000</v>
          </cell>
        </row>
        <row r="13">
          <cell r="B13">
            <v>1105020106</v>
          </cell>
          <cell r="C13" t="str">
            <v>Ecosistema Valles y Colinas</v>
          </cell>
          <cell r="D13">
            <v>6563551</v>
          </cell>
          <cell r="E13">
            <v>0</v>
          </cell>
          <cell r="F13">
            <v>1207166</v>
          </cell>
          <cell r="G13">
            <v>5356385</v>
          </cell>
        </row>
        <row r="14">
          <cell r="B14">
            <v>1105020107</v>
          </cell>
          <cell r="C14" t="str">
            <v>Ecosistema Humedales del Sur</v>
          </cell>
          <cell r="D14">
            <v>4500000</v>
          </cell>
          <cell r="E14">
            <v>0</v>
          </cell>
          <cell r="F14">
            <v>2701132</v>
          </cell>
          <cell r="G14">
            <v>1798868</v>
          </cell>
        </row>
        <row r="15">
          <cell r="B15">
            <v>1105020109</v>
          </cell>
          <cell r="C15" t="str">
            <v>Ecosistema Sierra Nevada</v>
          </cell>
          <cell r="D15">
            <v>4500000</v>
          </cell>
          <cell r="E15">
            <v>0</v>
          </cell>
          <cell r="F15">
            <v>0</v>
          </cell>
          <cell r="G15">
            <v>4500000</v>
          </cell>
        </row>
        <row r="16">
          <cell r="B16">
            <v>1105020113</v>
          </cell>
          <cell r="C16" t="str">
            <v>Programa Educacion Ambiental</v>
          </cell>
          <cell r="D16">
            <v>5000000</v>
          </cell>
          <cell r="E16">
            <v>0</v>
          </cell>
          <cell r="F16">
            <v>0</v>
          </cell>
          <cell r="G16">
            <v>5000000</v>
          </cell>
        </row>
        <row r="17">
          <cell r="B17">
            <v>1105020114</v>
          </cell>
          <cell r="C17" t="str">
            <v>Red de monitoreo calidad del aire</v>
          </cell>
          <cell r="D17">
            <v>4926461</v>
          </cell>
          <cell r="E17">
            <v>4538963</v>
          </cell>
          <cell r="F17">
            <v>4562119</v>
          </cell>
          <cell r="G17">
            <v>4903305</v>
          </cell>
        </row>
        <row r="18">
          <cell r="B18">
            <v>1105020116</v>
          </cell>
          <cell r="C18" t="str">
            <v>Secretaria General</v>
          </cell>
          <cell r="D18">
            <v>44665215</v>
          </cell>
          <cell r="E18">
            <v>27685616</v>
          </cell>
          <cell r="F18">
            <v>28686039</v>
          </cell>
          <cell r="G18">
            <v>43664792</v>
          </cell>
        </row>
        <row r="19">
          <cell r="B19">
            <v>1105020117</v>
          </cell>
          <cell r="C19" t="str">
            <v>Caja menor Subdireccion Tecnica</v>
          </cell>
          <cell r="D19">
            <v>3699895</v>
          </cell>
          <cell r="E19">
            <v>1317749</v>
          </cell>
          <cell r="F19">
            <v>930284</v>
          </cell>
          <cell r="G19">
            <v>4087360</v>
          </cell>
        </row>
        <row r="20">
          <cell r="B20">
            <v>1105020118</v>
          </cell>
          <cell r="C20" t="str">
            <v>Planeacion</v>
          </cell>
          <cell r="D20">
            <v>5000000</v>
          </cell>
          <cell r="E20">
            <v>0</v>
          </cell>
          <cell r="F20">
            <v>0</v>
          </cell>
          <cell r="G20">
            <v>5000000</v>
          </cell>
        </row>
        <row r="21">
          <cell r="B21">
            <v>1105020121</v>
          </cell>
          <cell r="C21" t="str">
            <v>Subdirección de Gestion Ambiental</v>
          </cell>
          <cell r="D21">
            <v>8398316</v>
          </cell>
          <cell r="E21">
            <v>0</v>
          </cell>
          <cell r="F21">
            <v>3312507</v>
          </cell>
          <cell r="G21">
            <v>5085809</v>
          </cell>
        </row>
        <row r="22">
          <cell r="B22">
            <v>1110</v>
          </cell>
          <cell r="C22" t="str">
            <v>DEPOSITOS EN INSTITUCIONES FINANCIERAS</v>
          </cell>
          <cell r="D22">
            <v>21676680339.700001</v>
          </cell>
          <cell r="E22">
            <v>10110595580.5</v>
          </cell>
          <cell r="F22">
            <v>6893842208.04</v>
          </cell>
          <cell r="G22">
            <v>24893433712.16</v>
          </cell>
        </row>
        <row r="23">
          <cell r="B23">
            <v>111005</v>
          </cell>
          <cell r="C23" t="str">
            <v>CUENTA CORRIENTE</v>
          </cell>
          <cell r="D23">
            <v>6036574443.8699999</v>
          </cell>
          <cell r="E23">
            <v>7546565480.04</v>
          </cell>
          <cell r="F23">
            <v>4453640911.0100002</v>
          </cell>
          <cell r="G23">
            <v>9129499012.8999996</v>
          </cell>
        </row>
        <row r="24">
          <cell r="B24">
            <v>11100501</v>
          </cell>
          <cell r="C24" t="str">
            <v>BANCO POPULAR</v>
          </cell>
          <cell r="D24">
            <v>1110196425.5999999</v>
          </cell>
          <cell r="E24">
            <v>278559065</v>
          </cell>
          <cell r="F24">
            <v>1047421756.79</v>
          </cell>
          <cell r="G24">
            <v>341333733.81</v>
          </cell>
        </row>
        <row r="25">
          <cell r="B25">
            <v>1110050106</v>
          </cell>
          <cell r="C25" t="str">
            <v>Cta.Cte. 400-02150-7</v>
          </cell>
          <cell r="D25">
            <v>1110196425.5999999</v>
          </cell>
          <cell r="E25">
            <v>278559065</v>
          </cell>
          <cell r="F25">
            <v>1047421756.79</v>
          </cell>
          <cell r="G25">
            <v>341333733.81</v>
          </cell>
        </row>
        <row r="26">
          <cell r="B26">
            <v>11100502</v>
          </cell>
          <cell r="C26" t="str">
            <v>BANCO AGRARIO DE COLOMBIA</v>
          </cell>
          <cell r="D26">
            <v>896540718.17999995</v>
          </cell>
          <cell r="E26">
            <v>0</v>
          </cell>
          <cell r="F26">
            <v>0</v>
          </cell>
          <cell r="G26">
            <v>896540718.17999995</v>
          </cell>
        </row>
        <row r="27">
          <cell r="B27">
            <v>1110050201</v>
          </cell>
          <cell r="C27" t="str">
            <v>Cta.Cte. 04210-001904-3</v>
          </cell>
          <cell r="D27">
            <v>124030612.18000001</v>
          </cell>
          <cell r="E27">
            <v>0</v>
          </cell>
          <cell r="F27">
            <v>0</v>
          </cell>
          <cell r="G27">
            <v>124030612.18000001</v>
          </cell>
        </row>
        <row r="28">
          <cell r="B28">
            <v>1110050202</v>
          </cell>
          <cell r="C28" t="str">
            <v>Cta.Cte. 0-4240-001127-8 S/TASA PIV</v>
          </cell>
          <cell r="D28">
            <v>772510106</v>
          </cell>
          <cell r="E28">
            <v>0</v>
          </cell>
          <cell r="F28">
            <v>0</v>
          </cell>
          <cell r="G28">
            <v>772510106</v>
          </cell>
        </row>
        <row r="29">
          <cell r="B29">
            <v>11100503</v>
          </cell>
          <cell r="C29" t="str">
            <v>BANCO DAVIVIENDA</v>
          </cell>
          <cell r="D29">
            <v>83373254.140000001</v>
          </cell>
          <cell r="E29">
            <v>33900</v>
          </cell>
          <cell r="F29">
            <v>0</v>
          </cell>
          <cell r="G29">
            <v>83407154.140000001</v>
          </cell>
        </row>
        <row r="30">
          <cell r="B30">
            <v>1110050301</v>
          </cell>
          <cell r="C30" t="str">
            <v>Cta.Cte. 341-04802-3</v>
          </cell>
          <cell r="D30">
            <v>83373254.140000001</v>
          </cell>
          <cell r="E30">
            <v>33900</v>
          </cell>
          <cell r="F30">
            <v>0</v>
          </cell>
          <cell r="G30">
            <v>83407154.140000001</v>
          </cell>
        </row>
        <row r="31">
          <cell r="B31">
            <v>11100506</v>
          </cell>
          <cell r="C31" t="str">
            <v>BANCOLOMBIA</v>
          </cell>
          <cell r="D31">
            <v>83158520.409999996</v>
          </cell>
          <cell r="E31">
            <v>28654794</v>
          </cell>
          <cell r="F31">
            <v>82677.39</v>
          </cell>
          <cell r="G31">
            <v>111730637.02</v>
          </cell>
        </row>
        <row r="32">
          <cell r="B32">
            <v>1110050602</v>
          </cell>
          <cell r="C32" t="str">
            <v>Cta.Cte. 516-015667-13</v>
          </cell>
          <cell r="D32">
            <v>83158520.409999996</v>
          </cell>
          <cell r="E32">
            <v>28654794</v>
          </cell>
          <cell r="F32">
            <v>82677.39</v>
          </cell>
          <cell r="G32">
            <v>111730637.02</v>
          </cell>
        </row>
        <row r="33">
          <cell r="B33">
            <v>11100508</v>
          </cell>
          <cell r="C33" t="str">
            <v>BANCO BBVA</v>
          </cell>
          <cell r="D33">
            <v>2768160773.54</v>
          </cell>
          <cell r="E33">
            <v>7105843008</v>
          </cell>
          <cell r="F33">
            <v>3169949137.8299999</v>
          </cell>
          <cell r="G33">
            <v>6704054643.71</v>
          </cell>
        </row>
        <row r="34">
          <cell r="B34">
            <v>1110050801</v>
          </cell>
          <cell r="C34" t="str">
            <v>Cta.Cte. 518-00079-9</v>
          </cell>
          <cell r="D34">
            <v>2711525846.5500002</v>
          </cell>
          <cell r="E34">
            <v>7105843008</v>
          </cell>
          <cell r="F34">
            <v>3169949137.8299999</v>
          </cell>
          <cell r="G34">
            <v>6647419716.7200003</v>
          </cell>
        </row>
        <row r="35">
          <cell r="B35">
            <v>1110050806</v>
          </cell>
          <cell r="C35" t="str">
            <v>Cta.Cte.  BBVA 805-003498 Sobretasa Amb.</v>
          </cell>
          <cell r="D35">
            <v>56634926.990000002</v>
          </cell>
          <cell r="E35">
            <v>0</v>
          </cell>
          <cell r="F35">
            <v>0</v>
          </cell>
          <cell r="G35">
            <v>56634926.990000002</v>
          </cell>
        </row>
        <row r="36">
          <cell r="B36">
            <v>11100590</v>
          </cell>
          <cell r="C36" t="str">
            <v>RECURSOS CON DESTINACION ESPECIFICA CUENTA CORRIENTE</v>
          </cell>
          <cell r="D36">
            <v>1095144752</v>
          </cell>
          <cell r="E36">
            <v>133474713.04000001</v>
          </cell>
          <cell r="F36">
            <v>236187339</v>
          </cell>
          <cell r="G36">
            <v>992432126.03999996</v>
          </cell>
        </row>
        <row r="37">
          <cell r="B37">
            <v>1110059001</v>
          </cell>
          <cell r="C37" t="str">
            <v>BBVA 518-00182-1 Uso de Agua</v>
          </cell>
          <cell r="D37">
            <v>422800936.38</v>
          </cell>
          <cell r="E37">
            <v>9518250</v>
          </cell>
          <cell r="F37">
            <v>71846067</v>
          </cell>
          <cell r="G37">
            <v>360473119.38</v>
          </cell>
        </row>
        <row r="38">
          <cell r="B38">
            <v>1110059002</v>
          </cell>
          <cell r="C38" t="str">
            <v>BBVA 518-00731-5 Red Monitoreo</v>
          </cell>
          <cell r="D38">
            <v>635308887.20000005</v>
          </cell>
          <cell r="E38">
            <v>35439301</v>
          </cell>
          <cell r="F38">
            <v>42561986</v>
          </cell>
          <cell r="G38">
            <v>628186202.20000005</v>
          </cell>
        </row>
        <row r="39">
          <cell r="B39">
            <v>1110059007</v>
          </cell>
          <cell r="C39" t="str">
            <v>POPULAR 400-02017-8</v>
          </cell>
          <cell r="D39">
            <v>33262925</v>
          </cell>
          <cell r="E39">
            <v>88516361</v>
          </cell>
          <cell r="F39">
            <v>121779286</v>
          </cell>
          <cell r="G39">
            <v>0</v>
          </cell>
        </row>
        <row r="40">
          <cell r="B40">
            <v>1110059009</v>
          </cell>
          <cell r="C40" t="str">
            <v>OCCIDENTE 870-941747 Conv. INVIAS 776-2021</v>
          </cell>
          <cell r="D40">
            <v>3772003.42</v>
          </cell>
          <cell r="E40">
            <v>801.04</v>
          </cell>
          <cell r="F40">
            <v>0</v>
          </cell>
          <cell r="G40">
            <v>3772804.46</v>
          </cell>
        </row>
        <row r="41">
          <cell r="B41">
            <v>111006</v>
          </cell>
          <cell r="C41" t="str">
            <v>CUENTA DE AHORRO</v>
          </cell>
          <cell r="D41">
            <v>15640105895.83</v>
          </cell>
          <cell r="E41">
            <v>2564030100.46</v>
          </cell>
          <cell r="F41">
            <v>2440201297.0300002</v>
          </cell>
          <cell r="G41">
            <v>15763934699.26</v>
          </cell>
        </row>
        <row r="42">
          <cell r="B42">
            <v>11100603</v>
          </cell>
          <cell r="C42" t="str">
            <v>DAVIVIENDA</v>
          </cell>
          <cell r="D42">
            <v>2194344770.1799998</v>
          </cell>
          <cell r="E42">
            <v>96471706.060000002</v>
          </cell>
          <cell r="F42">
            <v>0</v>
          </cell>
          <cell r="G42">
            <v>2290816476.2399998</v>
          </cell>
        </row>
        <row r="43">
          <cell r="B43">
            <v>1110060301</v>
          </cell>
          <cell r="C43" t="str">
            <v>Cta.Ahorro 116605752-9 s-amb El Reten</v>
          </cell>
          <cell r="D43">
            <v>368422.41</v>
          </cell>
          <cell r="E43">
            <v>31.31</v>
          </cell>
          <cell r="F43">
            <v>0</v>
          </cell>
          <cell r="G43">
            <v>368453.72</v>
          </cell>
        </row>
        <row r="44">
          <cell r="B44">
            <v>1110060302</v>
          </cell>
          <cell r="C44" t="str">
            <v>Cta.Ahorro 1171-0005-8538 CONV.526-2016 MINAMBIENTE</v>
          </cell>
          <cell r="D44">
            <v>92243.59</v>
          </cell>
          <cell r="E44">
            <v>7.84</v>
          </cell>
          <cell r="F44">
            <v>0</v>
          </cell>
          <cell r="G44">
            <v>92251.43</v>
          </cell>
        </row>
        <row r="45">
          <cell r="B45">
            <v>1110060303</v>
          </cell>
          <cell r="C45" t="str">
            <v>Cta.Ahorro 1171-0009-1794 TRANSFER. SECTOR ELECTRICO</v>
          </cell>
          <cell r="D45">
            <v>2193884104.1799998</v>
          </cell>
          <cell r="E45">
            <v>96471666.909999996</v>
          </cell>
          <cell r="F45">
            <v>0</v>
          </cell>
          <cell r="G45">
            <v>2290355771.0900002</v>
          </cell>
        </row>
        <row r="46">
          <cell r="B46">
            <v>11100604</v>
          </cell>
          <cell r="C46" t="str">
            <v>BANCO BBVA</v>
          </cell>
          <cell r="D46">
            <v>0</v>
          </cell>
          <cell r="E46">
            <v>40443504</v>
          </cell>
          <cell r="F46">
            <v>0</v>
          </cell>
          <cell r="G46">
            <v>40443504</v>
          </cell>
        </row>
        <row r="47">
          <cell r="B47">
            <v>1110060408</v>
          </cell>
          <cell r="C47" t="str">
            <v>Cta.Ahorro 719-04408-3 Sob.Amb.Plato</v>
          </cell>
          <cell r="D47">
            <v>0</v>
          </cell>
          <cell r="E47">
            <v>40443504</v>
          </cell>
          <cell r="F47">
            <v>0</v>
          </cell>
          <cell r="G47">
            <v>40443504</v>
          </cell>
        </row>
        <row r="48">
          <cell r="B48">
            <v>11100605</v>
          </cell>
          <cell r="C48" t="str">
            <v>BANCO AGRARIO DE COLOMBIA</v>
          </cell>
          <cell r="D48">
            <v>22627469</v>
          </cell>
          <cell r="E48">
            <v>8457</v>
          </cell>
          <cell r="F48">
            <v>0</v>
          </cell>
          <cell r="G48">
            <v>22635926</v>
          </cell>
        </row>
        <row r="49">
          <cell r="B49">
            <v>1110060501</v>
          </cell>
          <cell r="C49" t="str">
            <v>Cta.Ahorro 0-4212-012693-2 Aracataca</v>
          </cell>
          <cell r="D49">
            <v>115</v>
          </cell>
          <cell r="E49">
            <v>0</v>
          </cell>
          <cell r="F49">
            <v>0</v>
          </cell>
          <cell r="G49">
            <v>115</v>
          </cell>
        </row>
        <row r="50">
          <cell r="B50">
            <v>1110060503</v>
          </cell>
          <cell r="C50" t="str">
            <v>Cta.Ahorro 4-4209-300836-1 Cienaga</v>
          </cell>
          <cell r="D50">
            <v>22565689</v>
          </cell>
          <cell r="E50">
            <v>8457</v>
          </cell>
          <cell r="F50">
            <v>0</v>
          </cell>
          <cell r="G50">
            <v>22574146</v>
          </cell>
        </row>
        <row r="51">
          <cell r="B51">
            <v>1110060504</v>
          </cell>
          <cell r="C51" t="str">
            <v>Cta.Ahorro 4-4263-2-03278-4</v>
          </cell>
          <cell r="D51">
            <v>61665</v>
          </cell>
          <cell r="E51">
            <v>0</v>
          </cell>
          <cell r="F51">
            <v>0</v>
          </cell>
          <cell r="G51">
            <v>61665</v>
          </cell>
        </row>
        <row r="52">
          <cell r="B52">
            <v>11100606</v>
          </cell>
          <cell r="C52" t="str">
            <v>BANCO DE OCCIDENTE</v>
          </cell>
          <cell r="D52">
            <v>646150397.69000006</v>
          </cell>
          <cell r="E52">
            <v>167590264.78999999</v>
          </cell>
          <cell r="F52">
            <v>30709657.02</v>
          </cell>
          <cell r="G52">
            <v>783031005.46000004</v>
          </cell>
        </row>
        <row r="53">
          <cell r="B53">
            <v>1110060604</v>
          </cell>
          <cell r="C53" t="str">
            <v>Cta.Ahorro 870-93200-1 USO AGUA</v>
          </cell>
          <cell r="D53">
            <v>196209709.28</v>
          </cell>
          <cell r="E53">
            <v>181992.24</v>
          </cell>
          <cell r="F53">
            <v>0</v>
          </cell>
          <cell r="G53">
            <v>196391701.52000001</v>
          </cell>
        </row>
        <row r="54">
          <cell r="B54">
            <v>1110060605</v>
          </cell>
          <cell r="C54" t="str">
            <v>Cta.Ahorro 870-94285-1 REC. PROPIOS CONCESIONES</v>
          </cell>
          <cell r="D54">
            <v>449940688.41000003</v>
          </cell>
          <cell r="E54">
            <v>167408272.55000001</v>
          </cell>
          <cell r="F54">
            <v>30709657.02</v>
          </cell>
          <cell r="G54">
            <v>586639303.94000006</v>
          </cell>
        </row>
        <row r="55">
          <cell r="B55">
            <v>11100608</v>
          </cell>
          <cell r="C55" t="str">
            <v>BANCO DE BOGOTA</v>
          </cell>
          <cell r="D55">
            <v>697287362.79999995</v>
          </cell>
          <cell r="E55">
            <v>130249135</v>
          </cell>
          <cell r="F55">
            <v>80835</v>
          </cell>
          <cell r="G55">
            <v>827455662.79999995</v>
          </cell>
        </row>
        <row r="56">
          <cell r="B56">
            <v>1110060801</v>
          </cell>
          <cell r="C56" t="str">
            <v>Cta.Ahorro 220188411 Sobretasa Amb.</v>
          </cell>
          <cell r="D56">
            <v>417652</v>
          </cell>
          <cell r="E56">
            <v>17</v>
          </cell>
          <cell r="F56">
            <v>0</v>
          </cell>
          <cell r="G56">
            <v>417669</v>
          </cell>
        </row>
        <row r="57">
          <cell r="B57">
            <v>1110060802</v>
          </cell>
          <cell r="C57" t="str">
            <v>CTA AH 221128077 SOBRE TASA AMB</v>
          </cell>
          <cell r="D57">
            <v>696869710.79999995</v>
          </cell>
          <cell r="E57">
            <v>130249118</v>
          </cell>
          <cell r="F57">
            <v>80835</v>
          </cell>
          <cell r="G57">
            <v>827037993.79999995</v>
          </cell>
        </row>
        <row r="58">
          <cell r="B58">
            <v>11100609</v>
          </cell>
          <cell r="C58" t="str">
            <v>BANCOLOMBIA</v>
          </cell>
          <cell r="D58">
            <v>17243668.300000001</v>
          </cell>
          <cell r="E58">
            <v>1284343.55</v>
          </cell>
          <cell r="F58">
            <v>0</v>
          </cell>
          <cell r="G58">
            <v>18528011.850000001</v>
          </cell>
        </row>
        <row r="59">
          <cell r="B59">
            <v>1110060901</v>
          </cell>
          <cell r="C59" t="str">
            <v>Cta.Ahorro 516-591064-11 FCA</v>
          </cell>
          <cell r="D59">
            <v>5902.43</v>
          </cell>
          <cell r="E59">
            <v>0</v>
          </cell>
          <cell r="F59">
            <v>0</v>
          </cell>
          <cell r="G59">
            <v>5902.43</v>
          </cell>
        </row>
        <row r="60">
          <cell r="B60">
            <v>1110060902</v>
          </cell>
          <cell r="C60" t="str">
            <v>Cta.Ahorro 512-938672-95 Sob.Amb.Tenerife</v>
          </cell>
          <cell r="D60">
            <v>17237765.870000001</v>
          </cell>
          <cell r="E60">
            <v>1284343.55</v>
          </cell>
          <cell r="F60">
            <v>0</v>
          </cell>
          <cell r="G60">
            <v>18522109.420000002</v>
          </cell>
        </row>
        <row r="61">
          <cell r="B61">
            <v>11100690</v>
          </cell>
          <cell r="C61" t="str">
            <v>RECURSOS CON DESTINACION ESPECIFICA CUENTA DE AHORRO</v>
          </cell>
          <cell r="D61">
            <v>12062452227.860001</v>
          </cell>
          <cell r="E61">
            <v>2127982690.0599999</v>
          </cell>
          <cell r="F61">
            <v>2409410805.0100002</v>
          </cell>
          <cell r="G61">
            <v>11781024112.91</v>
          </cell>
        </row>
        <row r="62">
          <cell r="B62">
            <v>1110069001</v>
          </cell>
          <cell r="C62" t="str">
            <v>BBVA 518-30515-6 Tasa Retributiva</v>
          </cell>
          <cell r="D62">
            <v>97178708.890000001</v>
          </cell>
          <cell r="E62">
            <v>61571</v>
          </cell>
          <cell r="F62">
            <v>9053926</v>
          </cell>
          <cell r="G62">
            <v>88186353.890000001</v>
          </cell>
        </row>
        <row r="63">
          <cell r="B63">
            <v>1110069003</v>
          </cell>
          <cell r="C63" t="str">
            <v>DAVIVIENDA 117100072075 CONV.769 ADR</v>
          </cell>
          <cell r="D63">
            <v>82102.880000000005</v>
          </cell>
          <cell r="E63">
            <v>35.340000000000003</v>
          </cell>
          <cell r="F63">
            <v>0</v>
          </cell>
          <cell r="G63">
            <v>82138.22</v>
          </cell>
        </row>
        <row r="64">
          <cell r="B64">
            <v>1110069004</v>
          </cell>
          <cell r="C64" t="str">
            <v>DAVIVIENDA 117100073578  CV.517 ADR</v>
          </cell>
          <cell r="D64">
            <v>270613.65000000002</v>
          </cell>
          <cell r="E64">
            <v>23</v>
          </cell>
          <cell r="F64">
            <v>0</v>
          </cell>
          <cell r="G64">
            <v>270636.65000000002</v>
          </cell>
        </row>
        <row r="65">
          <cell r="B65">
            <v>1110069006</v>
          </cell>
          <cell r="C65" t="str">
            <v>COLPATRIA 7172005471 CV 198/17 CORPOCESAR</v>
          </cell>
          <cell r="D65">
            <v>82680009.849999994</v>
          </cell>
          <cell r="E65">
            <v>678.6</v>
          </cell>
          <cell r="F65">
            <v>47.69</v>
          </cell>
          <cell r="G65">
            <v>82680640.760000005</v>
          </cell>
        </row>
        <row r="66">
          <cell r="B66">
            <v>1110069008</v>
          </cell>
          <cell r="C66" t="str">
            <v>DAVIVIENDA CTA AH 117170037404 TASA FORESTAL</v>
          </cell>
          <cell r="D66">
            <v>13888407.92</v>
          </cell>
          <cell r="E66">
            <v>1180.51</v>
          </cell>
          <cell r="F66">
            <v>0</v>
          </cell>
          <cell r="G66">
            <v>13889588.43</v>
          </cell>
        </row>
        <row r="67">
          <cell r="B67">
            <v>1110069010</v>
          </cell>
          <cell r="C67" t="str">
            <v>DAVIVIENDA CTA AH 117100092909 TUA</v>
          </cell>
          <cell r="D67">
            <v>3030317391.8699999</v>
          </cell>
          <cell r="E67">
            <v>46343316.07</v>
          </cell>
          <cell r="F67">
            <v>0</v>
          </cell>
          <cell r="G67">
            <v>3076660707.9400001</v>
          </cell>
        </row>
        <row r="68">
          <cell r="B68">
            <v>1110069011</v>
          </cell>
          <cell r="C68" t="str">
            <v>DAVIVIENDA CTA AH 117100092917 TASA RETRIBUTIVA</v>
          </cell>
          <cell r="D68">
            <v>276919092.01999998</v>
          </cell>
          <cell r="E68">
            <v>15897125.050000001</v>
          </cell>
          <cell r="F68">
            <v>110255762.92</v>
          </cell>
          <cell r="G68">
            <v>182560454.15000001</v>
          </cell>
        </row>
        <row r="69">
          <cell r="B69">
            <v>1110069012</v>
          </cell>
          <cell r="C69" t="str">
            <v>BBVA CTA AH 0013 0844 00 0200001636 CONV. INTERADM. CHIBOLO-CORPAMAG</v>
          </cell>
          <cell r="D69">
            <v>94089436</v>
          </cell>
          <cell r="E69">
            <v>11973</v>
          </cell>
          <cell r="F69">
            <v>0</v>
          </cell>
          <cell r="G69">
            <v>94101409</v>
          </cell>
        </row>
        <row r="70">
          <cell r="B70">
            <v>1110069013</v>
          </cell>
          <cell r="C70" t="str">
            <v>DAVIVIENDA CTA AH 117100095696 CONV. MINAMBIENTE PART CIUDADANA</v>
          </cell>
          <cell r="D70">
            <v>4008816376.48</v>
          </cell>
          <cell r="E70">
            <v>340353.05</v>
          </cell>
          <cell r="F70">
            <v>48182427.859999999</v>
          </cell>
          <cell r="G70">
            <v>3960974301.6700001</v>
          </cell>
        </row>
        <row r="71">
          <cell r="B71">
            <v>1110069014</v>
          </cell>
          <cell r="C71" t="str">
            <v>BANCO DE OCCIDENTE CTA AH 870-94293-5 CONV. ADR 12202021</v>
          </cell>
          <cell r="D71">
            <v>1598956142.76</v>
          </cell>
          <cell r="E71">
            <v>1482897.63</v>
          </cell>
          <cell r="F71">
            <v>1319731.8899999999</v>
          </cell>
          <cell r="G71">
            <v>1599119308.5</v>
          </cell>
        </row>
        <row r="72">
          <cell r="B72">
            <v>1110069015</v>
          </cell>
          <cell r="C72" t="str">
            <v>DAVIVIENDA CTA AH 117100096991 SOBRETASA AMBIENTAL AL PEAJE</v>
          </cell>
          <cell r="D72">
            <v>2859253945.54</v>
          </cell>
          <cell r="E72">
            <v>2063843536.8099999</v>
          </cell>
          <cell r="F72">
            <v>2240598908.6500001</v>
          </cell>
          <cell r="G72">
            <v>2682498573.6999998</v>
          </cell>
        </row>
        <row r="73">
          <cell r="B73">
            <v>13</v>
          </cell>
          <cell r="C73" t="str">
            <v>CUENTAS POR COBRAR</v>
          </cell>
          <cell r="D73">
            <v>21424917570.689999</v>
          </cell>
          <cell r="E73">
            <v>8353335698.25</v>
          </cell>
          <cell r="F73">
            <v>12133872347.73</v>
          </cell>
          <cell r="G73">
            <v>17644380921.209999</v>
          </cell>
          <cell r="H73">
            <v>1.000213623046875E-2</v>
          </cell>
        </row>
        <row r="74">
          <cell r="B74">
            <v>1311</v>
          </cell>
          <cell r="C74" t="str">
            <v>CONTRIBUCIONES, TASAS E INGRESOS NO TRIBUTARIOS</v>
          </cell>
          <cell r="D74">
            <v>22939682850.360001</v>
          </cell>
          <cell r="E74">
            <v>4496525757.7600002</v>
          </cell>
          <cell r="F74">
            <v>4603406350.7299995</v>
          </cell>
          <cell r="G74">
            <v>22832802257.389999</v>
          </cell>
          <cell r="H74">
            <v>17644380921.199997</v>
          </cell>
        </row>
        <row r="75">
          <cell r="B75">
            <v>131101</v>
          </cell>
          <cell r="C75" t="str">
            <v>TASAS</v>
          </cell>
          <cell r="D75">
            <v>22367267842.509998</v>
          </cell>
          <cell r="E75">
            <v>1197160493.76</v>
          </cell>
          <cell r="F75">
            <v>1269124378.5</v>
          </cell>
          <cell r="G75">
            <v>22295303957.77</v>
          </cell>
        </row>
        <row r="76">
          <cell r="B76">
            <v>13110101</v>
          </cell>
          <cell r="C76" t="str">
            <v>TASA POR UTILIZACION DE RECURSOS NATURALES</v>
          </cell>
          <cell r="D76">
            <v>4506738079.7799997</v>
          </cell>
          <cell r="E76">
            <v>33900</v>
          </cell>
          <cell r="F76">
            <v>48499893.509999998</v>
          </cell>
          <cell r="G76">
            <v>4458272086.2700005</v>
          </cell>
        </row>
        <row r="77">
          <cell r="B77">
            <v>1311010101</v>
          </cell>
          <cell r="C77" t="str">
            <v>Uso de Aguas</v>
          </cell>
          <cell r="D77">
            <v>4488968956.8599997</v>
          </cell>
          <cell r="E77">
            <v>0</v>
          </cell>
          <cell r="F77">
            <v>48465993.509999998</v>
          </cell>
          <cell r="G77">
            <v>4440502963.3500004</v>
          </cell>
        </row>
        <row r="78">
          <cell r="B78">
            <v>1311010102</v>
          </cell>
          <cell r="C78" t="str">
            <v>Salvoconducto Movilizacion Forestal</v>
          </cell>
          <cell r="D78">
            <v>32000</v>
          </cell>
          <cell r="E78">
            <v>33900</v>
          </cell>
          <cell r="F78">
            <v>33900</v>
          </cell>
          <cell r="G78">
            <v>32000</v>
          </cell>
        </row>
        <row r="79">
          <cell r="B79">
            <v>1311010104</v>
          </cell>
          <cell r="C79" t="str">
            <v>Tasa Aprovechamiento Forestal</v>
          </cell>
          <cell r="D79">
            <v>17737122.920000002</v>
          </cell>
          <cell r="E79">
            <v>0</v>
          </cell>
          <cell r="F79">
            <v>0</v>
          </cell>
          <cell r="G79">
            <v>17737122.920000002</v>
          </cell>
        </row>
        <row r="80">
          <cell r="B80">
            <v>13110102</v>
          </cell>
          <cell r="C80" t="str">
            <v>TASA POR CONTAMINACION DE RECURSOS</v>
          </cell>
          <cell r="D80">
            <v>17597531932.540001</v>
          </cell>
          <cell r="E80">
            <v>1192957886.76</v>
          </cell>
          <cell r="F80">
            <v>1210668336.5999999</v>
          </cell>
          <cell r="G80">
            <v>17579821482.700001</v>
          </cell>
        </row>
        <row r="81">
          <cell r="B81">
            <v>1311010202</v>
          </cell>
          <cell r="C81" t="str">
            <v>Tasa Retributiva</v>
          </cell>
          <cell r="D81">
            <v>17597531932.540001</v>
          </cell>
          <cell r="E81">
            <v>264786.76</v>
          </cell>
          <cell r="F81">
            <v>17975236.600000001</v>
          </cell>
          <cell r="G81">
            <v>17579821482.700001</v>
          </cell>
        </row>
        <row r="82">
          <cell r="B82">
            <v>1311010203</v>
          </cell>
          <cell r="C82" t="str">
            <v>Sobretasa al Peaje 5%</v>
          </cell>
          <cell r="D82">
            <v>0</v>
          </cell>
          <cell r="E82">
            <v>588813500</v>
          </cell>
          <cell r="F82">
            <v>588813500</v>
          </cell>
          <cell r="G82">
            <v>0</v>
          </cell>
        </row>
        <row r="83">
          <cell r="B83">
            <v>1311010204</v>
          </cell>
          <cell r="C83" t="str">
            <v>Sobretasa al Peaje 3%</v>
          </cell>
          <cell r="D83">
            <v>0</v>
          </cell>
          <cell r="E83">
            <v>335505500</v>
          </cell>
          <cell r="F83">
            <v>335505500</v>
          </cell>
          <cell r="G83">
            <v>0</v>
          </cell>
        </row>
        <row r="84">
          <cell r="B84">
            <v>1311010205</v>
          </cell>
          <cell r="C84" t="str">
            <v>Sobretasa al Peaje Tucurinca 8%</v>
          </cell>
          <cell r="D84">
            <v>0</v>
          </cell>
          <cell r="E84">
            <v>268374100</v>
          </cell>
          <cell r="F84">
            <v>268374100</v>
          </cell>
          <cell r="G84">
            <v>0</v>
          </cell>
        </row>
        <row r="85">
          <cell r="B85">
            <v>13110103</v>
          </cell>
          <cell r="C85" t="str">
            <v xml:space="preserve">TASA DE SEGUIMIENTO </v>
          </cell>
          <cell r="D85">
            <v>262997830.19</v>
          </cell>
          <cell r="E85">
            <v>4168707</v>
          </cell>
          <cell r="F85">
            <v>9956148.3900000006</v>
          </cell>
          <cell r="G85">
            <v>257210388.80000001</v>
          </cell>
        </row>
        <row r="86">
          <cell r="B86">
            <v>1311010301</v>
          </cell>
          <cell r="C86" t="str">
            <v>Seguimiento de instrumentos de control y manejo amb.</v>
          </cell>
          <cell r="D86">
            <v>262997830.19</v>
          </cell>
          <cell r="E86">
            <v>4168707</v>
          </cell>
          <cell r="F86">
            <v>9956148.3900000006</v>
          </cell>
          <cell r="G86">
            <v>257210388.80000001</v>
          </cell>
        </row>
        <row r="87">
          <cell r="B87">
            <v>131102</v>
          </cell>
          <cell r="C87" t="str">
            <v>MULTAS Y SANCIONES</v>
          </cell>
          <cell r="D87">
            <v>428338406</v>
          </cell>
          <cell r="E87">
            <v>0</v>
          </cell>
          <cell r="F87">
            <v>0</v>
          </cell>
          <cell r="G87">
            <v>428338406</v>
          </cell>
        </row>
        <row r="88">
          <cell r="B88">
            <v>13110201</v>
          </cell>
          <cell r="C88" t="str">
            <v>MULTAS Y SANCIONES</v>
          </cell>
          <cell r="D88">
            <v>428338406</v>
          </cell>
          <cell r="E88">
            <v>0</v>
          </cell>
          <cell r="F88">
            <v>0</v>
          </cell>
          <cell r="G88">
            <v>428338406</v>
          </cell>
        </row>
        <row r="89">
          <cell r="B89">
            <v>1311020101</v>
          </cell>
          <cell r="C89" t="str">
            <v>Multas y Sanciones</v>
          </cell>
          <cell r="D89">
            <v>428338406</v>
          </cell>
          <cell r="E89">
            <v>0</v>
          </cell>
          <cell r="F89">
            <v>0</v>
          </cell>
          <cell r="G89">
            <v>428338406</v>
          </cell>
        </row>
        <row r="90">
          <cell r="B90">
            <v>131103</v>
          </cell>
          <cell r="C90" t="str">
            <v>INTERESES</v>
          </cell>
          <cell r="D90">
            <v>101258989.38</v>
          </cell>
          <cell r="E90">
            <v>1787081</v>
          </cell>
          <cell r="F90">
            <v>2577518.7599999998</v>
          </cell>
          <cell r="G90">
            <v>100468551.62</v>
          </cell>
        </row>
        <row r="91">
          <cell r="B91">
            <v>13110302</v>
          </cell>
          <cell r="C91" t="str">
            <v>TASA RETRIBUTIVA</v>
          </cell>
          <cell r="D91">
            <v>77881898.879999995</v>
          </cell>
          <cell r="E91">
            <v>879059</v>
          </cell>
          <cell r="F91">
            <v>879059</v>
          </cell>
          <cell r="G91">
            <v>77881898.879999995</v>
          </cell>
        </row>
        <row r="92">
          <cell r="B92">
            <v>1311030201</v>
          </cell>
          <cell r="C92" t="str">
            <v>Tasa Retributiva</v>
          </cell>
          <cell r="D92">
            <v>77881898.879999995</v>
          </cell>
          <cell r="E92">
            <v>879059</v>
          </cell>
          <cell r="F92">
            <v>879059</v>
          </cell>
          <cell r="G92">
            <v>77881898.879999995</v>
          </cell>
        </row>
        <row r="93">
          <cell r="B93">
            <v>13110303</v>
          </cell>
          <cell r="C93" t="str">
            <v>SEGUIMIENTO E INSTRUMENTOS DE CONTROL</v>
          </cell>
          <cell r="D93">
            <v>923217.76</v>
          </cell>
          <cell r="E93">
            <v>335675</v>
          </cell>
          <cell r="F93">
            <v>520509.76</v>
          </cell>
          <cell r="G93">
            <v>738383</v>
          </cell>
        </row>
        <row r="94">
          <cell r="B94">
            <v>1311030301</v>
          </cell>
          <cell r="C94" t="str">
            <v>Seguimiento e instrumentos de control</v>
          </cell>
          <cell r="D94">
            <v>923217.76</v>
          </cell>
          <cell r="E94">
            <v>335675</v>
          </cell>
          <cell r="F94">
            <v>520509.76</v>
          </cell>
          <cell r="G94">
            <v>738383</v>
          </cell>
        </row>
        <row r="95">
          <cell r="B95">
            <v>13110304</v>
          </cell>
          <cell r="C95" t="str">
            <v>TASA POR USO DE AGUA</v>
          </cell>
          <cell r="D95">
            <v>22453872.739999998</v>
          </cell>
          <cell r="E95">
            <v>572347</v>
          </cell>
          <cell r="F95">
            <v>1177950</v>
          </cell>
          <cell r="G95">
            <v>21848269.739999998</v>
          </cell>
        </row>
        <row r="96">
          <cell r="B96">
            <v>1311030401</v>
          </cell>
          <cell r="C96" t="str">
            <v>Tasa por uso de agua</v>
          </cell>
          <cell r="D96">
            <v>22453872.739999998</v>
          </cell>
          <cell r="E96">
            <v>572347</v>
          </cell>
          <cell r="F96">
            <v>1177950</v>
          </cell>
          <cell r="G96">
            <v>21848269.739999998</v>
          </cell>
        </row>
        <row r="97">
          <cell r="B97">
            <v>131118</v>
          </cell>
          <cell r="C97" t="str">
            <v>LICENCIAS</v>
          </cell>
          <cell r="D97">
            <v>8113172</v>
          </cell>
          <cell r="E97">
            <v>146899679</v>
          </cell>
          <cell r="F97">
            <v>146321509</v>
          </cell>
          <cell r="G97">
            <v>8691342</v>
          </cell>
        </row>
        <row r="98">
          <cell r="B98">
            <v>13111801</v>
          </cell>
          <cell r="C98" t="str">
            <v>LICENCIAS AMBIENTALES</v>
          </cell>
          <cell r="D98">
            <v>4014044</v>
          </cell>
          <cell r="E98">
            <v>17851919</v>
          </cell>
          <cell r="F98">
            <v>17273749</v>
          </cell>
          <cell r="G98">
            <v>4592214</v>
          </cell>
        </row>
        <row r="99">
          <cell r="B99">
            <v>1311180101</v>
          </cell>
          <cell r="C99" t="str">
            <v>Licencias Ambientales</v>
          </cell>
          <cell r="D99">
            <v>4014044</v>
          </cell>
          <cell r="E99">
            <v>17851919</v>
          </cell>
          <cell r="F99">
            <v>17273749</v>
          </cell>
          <cell r="G99">
            <v>4592214</v>
          </cell>
        </row>
        <row r="100">
          <cell r="B100">
            <v>13111802</v>
          </cell>
          <cell r="C100" t="str">
            <v>EVALUACIONES DE PERMISOS AMBIENTALES</v>
          </cell>
          <cell r="D100">
            <v>4099128</v>
          </cell>
          <cell r="E100">
            <v>129047760</v>
          </cell>
          <cell r="F100">
            <v>129047760</v>
          </cell>
          <cell r="G100">
            <v>4099128</v>
          </cell>
        </row>
        <row r="101">
          <cell r="B101">
            <v>1311180201</v>
          </cell>
          <cell r="C101" t="str">
            <v>Evaluaciones Uso de Agua</v>
          </cell>
          <cell r="D101">
            <v>0</v>
          </cell>
          <cell r="E101">
            <v>77997064</v>
          </cell>
          <cell r="F101">
            <v>77997064</v>
          </cell>
          <cell r="G101">
            <v>0</v>
          </cell>
        </row>
        <row r="102">
          <cell r="B102">
            <v>1311180202</v>
          </cell>
          <cell r="C102" t="str">
            <v>Vertimientos</v>
          </cell>
          <cell r="D102">
            <v>0</v>
          </cell>
          <cell r="E102">
            <v>16640323</v>
          </cell>
          <cell r="F102">
            <v>16640323</v>
          </cell>
          <cell r="G102">
            <v>0</v>
          </cell>
        </row>
        <row r="103">
          <cell r="B103">
            <v>1311180206</v>
          </cell>
          <cell r="C103" t="str">
            <v>Emisiones Atmosfericas</v>
          </cell>
          <cell r="D103">
            <v>0</v>
          </cell>
          <cell r="E103">
            <v>5085025</v>
          </cell>
          <cell r="F103">
            <v>5085025</v>
          </cell>
          <cell r="G103">
            <v>0</v>
          </cell>
        </row>
        <row r="104">
          <cell r="B104">
            <v>1311180207</v>
          </cell>
          <cell r="C104" t="str">
            <v>Ocupacion de Cauce</v>
          </cell>
          <cell r="D104">
            <v>0</v>
          </cell>
          <cell r="E104">
            <v>29325348</v>
          </cell>
          <cell r="F104">
            <v>29325348</v>
          </cell>
          <cell r="G104">
            <v>0</v>
          </cell>
        </row>
        <row r="105">
          <cell r="B105">
            <v>1311180210</v>
          </cell>
          <cell r="C105" t="str">
            <v>Prospeccion y Exploracion</v>
          </cell>
          <cell r="D105">
            <v>4099128</v>
          </cell>
          <cell r="E105">
            <v>0</v>
          </cell>
          <cell r="F105">
            <v>0</v>
          </cell>
          <cell r="G105">
            <v>4099128</v>
          </cell>
        </row>
        <row r="106">
          <cell r="B106">
            <v>131126</v>
          </cell>
          <cell r="C106" t="str">
            <v>SOBRETASA AMBIENTAL</v>
          </cell>
          <cell r="D106">
            <v>0</v>
          </cell>
          <cell r="E106">
            <v>3054399653</v>
          </cell>
          <cell r="F106">
            <v>3054399653</v>
          </cell>
          <cell r="G106">
            <v>0</v>
          </cell>
        </row>
        <row r="107">
          <cell r="B107">
            <v>13112601</v>
          </cell>
          <cell r="C107" t="str">
            <v>SOBRE TASA AMBIENTAL AL IMPTO PREDIAL</v>
          </cell>
          <cell r="D107">
            <v>0</v>
          </cell>
          <cell r="E107">
            <v>3054399653</v>
          </cell>
          <cell r="F107">
            <v>3054399653</v>
          </cell>
          <cell r="G107">
            <v>0</v>
          </cell>
        </row>
        <row r="108">
          <cell r="B108">
            <v>1311260101</v>
          </cell>
          <cell r="C108" t="str">
            <v>Sobre Tasa Ambiental al Impto. Predial V.Actual</v>
          </cell>
          <cell r="D108">
            <v>0</v>
          </cell>
          <cell r="E108">
            <v>1448839743</v>
          </cell>
          <cell r="F108">
            <v>1448839743</v>
          </cell>
          <cell r="G108">
            <v>0</v>
          </cell>
        </row>
        <row r="109">
          <cell r="B109">
            <v>1311260102</v>
          </cell>
          <cell r="C109" t="str">
            <v>Sobre Tasa Ambiental V.Anteior</v>
          </cell>
          <cell r="D109">
            <v>0</v>
          </cell>
          <cell r="E109">
            <v>1605559910</v>
          </cell>
          <cell r="F109">
            <v>1605559910</v>
          </cell>
          <cell r="G109">
            <v>0</v>
          </cell>
        </row>
        <row r="110">
          <cell r="B110">
            <v>131127</v>
          </cell>
          <cell r="C110" t="str">
            <v>CONTRIBUCIONES</v>
          </cell>
          <cell r="D110">
            <v>0</v>
          </cell>
          <cell r="E110">
            <v>96278851</v>
          </cell>
          <cell r="F110">
            <v>96278851</v>
          </cell>
          <cell r="G110">
            <v>0</v>
          </cell>
        </row>
        <row r="111">
          <cell r="B111">
            <v>13112701</v>
          </cell>
          <cell r="C111" t="str">
            <v>CONTRIBUCIONES</v>
          </cell>
          <cell r="D111">
            <v>0</v>
          </cell>
          <cell r="E111">
            <v>96278851</v>
          </cell>
          <cell r="F111">
            <v>96278851</v>
          </cell>
          <cell r="G111">
            <v>0</v>
          </cell>
        </row>
        <row r="112">
          <cell r="B112">
            <v>1311270101</v>
          </cell>
          <cell r="C112" t="str">
            <v>Contribuciones Sector Electrico</v>
          </cell>
          <cell r="D112">
            <v>0</v>
          </cell>
          <cell r="E112">
            <v>96278851</v>
          </cell>
          <cell r="F112">
            <v>96278851</v>
          </cell>
          <cell r="G112">
            <v>0</v>
          </cell>
        </row>
        <row r="113">
          <cell r="B113">
            <v>131190</v>
          </cell>
          <cell r="C113" t="str">
            <v>OTRAS CONTRIBUCIONES, TASAS E INGRESOS NO TRIBUTARIOS</v>
          </cell>
          <cell r="D113">
            <v>34704440.469999999</v>
          </cell>
          <cell r="E113">
            <v>0</v>
          </cell>
          <cell r="F113">
            <v>34704440.469999999</v>
          </cell>
          <cell r="G113">
            <v>0</v>
          </cell>
        </row>
        <row r="114">
          <cell r="B114">
            <v>13119002</v>
          </cell>
          <cell r="C114" t="str">
            <v>CONVENIOS</v>
          </cell>
          <cell r="D114">
            <v>34704440.469999999</v>
          </cell>
          <cell r="E114">
            <v>0</v>
          </cell>
          <cell r="F114">
            <v>34704440.469999999</v>
          </cell>
          <cell r="G114">
            <v>0</v>
          </cell>
        </row>
        <row r="115">
          <cell r="B115">
            <v>1311900201</v>
          </cell>
          <cell r="C115" t="str">
            <v>Convenio Red de Monitoreo Ambiental</v>
          </cell>
          <cell r="D115">
            <v>34704440.469999999</v>
          </cell>
          <cell r="E115">
            <v>0</v>
          </cell>
          <cell r="F115">
            <v>34704440.469999999</v>
          </cell>
          <cell r="G115">
            <v>0</v>
          </cell>
        </row>
        <row r="116">
          <cell r="B116">
            <v>1337</v>
          </cell>
          <cell r="C116" t="str">
            <v>TRANSFERENCIAS POR COBRAR</v>
          </cell>
          <cell r="D116">
            <v>197124687.97</v>
          </cell>
          <cell r="E116">
            <v>589593826.60000002</v>
          </cell>
          <cell r="F116">
            <v>513888202</v>
          </cell>
          <cell r="G116">
            <v>272830312.56999999</v>
          </cell>
        </row>
        <row r="117">
          <cell r="B117">
            <v>133712</v>
          </cell>
          <cell r="C117" t="str">
            <v>OTRAS TRANSFERENCIAS</v>
          </cell>
          <cell r="D117">
            <v>197124687.97</v>
          </cell>
          <cell r="E117">
            <v>589593826.60000002</v>
          </cell>
          <cell r="F117">
            <v>513888202</v>
          </cell>
          <cell r="G117">
            <v>272830312.56999999</v>
          </cell>
        </row>
        <row r="118">
          <cell r="B118">
            <v>13371202</v>
          </cell>
          <cell r="C118" t="str">
            <v>OTRAS TRANSFERENCIAS POR COBRAR PORCENTAJE AMBIENTAL SOBRE EL TOTAL RECAUDADO</v>
          </cell>
          <cell r="D118">
            <v>197124687.97</v>
          </cell>
          <cell r="E118">
            <v>79686187.599999994</v>
          </cell>
          <cell r="F118">
            <v>80460100</v>
          </cell>
          <cell r="G118">
            <v>196350775.56999999</v>
          </cell>
        </row>
        <row r="119">
          <cell r="B119">
            <v>1337120201</v>
          </cell>
          <cell r="C119" t="str">
            <v>Otras Transferencias Por Cobrar Porcentaje Ambiental Sobre El Total Recaudado-V ACTUAL</v>
          </cell>
          <cell r="D119">
            <v>649316</v>
          </cell>
          <cell r="E119">
            <v>79686187.599999994</v>
          </cell>
          <cell r="F119">
            <v>80335503</v>
          </cell>
          <cell r="G119">
            <v>0.6</v>
          </cell>
        </row>
        <row r="120">
          <cell r="B120">
            <v>1337120202</v>
          </cell>
          <cell r="C120" t="str">
            <v>Otras Transferencias Por Cobrar Porcentaje Ambiental Sobre El Total Recaudado-V ANTERIOR</v>
          </cell>
          <cell r="D120">
            <v>196475371.97</v>
          </cell>
          <cell r="E120">
            <v>0</v>
          </cell>
          <cell r="F120">
            <v>124597</v>
          </cell>
          <cell r="G120">
            <v>196350774.97</v>
          </cell>
        </row>
        <row r="121">
          <cell r="B121">
            <v>13371204</v>
          </cell>
          <cell r="C121" t="str">
            <v>PARA FUNCIONAMIENTO GASTOS DE PERSONAL</v>
          </cell>
          <cell r="D121">
            <v>0</v>
          </cell>
          <cell r="E121">
            <v>509907639</v>
          </cell>
          <cell r="F121">
            <v>433428102</v>
          </cell>
          <cell r="G121">
            <v>76479537</v>
          </cell>
        </row>
        <row r="122">
          <cell r="B122">
            <v>1337120401</v>
          </cell>
          <cell r="C122" t="str">
            <v>Gastos de Personal</v>
          </cell>
          <cell r="D122">
            <v>0</v>
          </cell>
          <cell r="E122">
            <v>509907639</v>
          </cell>
          <cell r="F122">
            <v>433428102</v>
          </cell>
          <cell r="G122">
            <v>76479537</v>
          </cell>
        </row>
        <row r="123">
          <cell r="B123">
            <v>1384</v>
          </cell>
          <cell r="C123" t="str">
            <v>OTRAS CUENTAS POR COBRAR</v>
          </cell>
          <cell r="D123">
            <v>5142977306.9399996</v>
          </cell>
          <cell r="E123">
            <v>3264955405.8299999</v>
          </cell>
          <cell r="F123">
            <v>7016577795</v>
          </cell>
          <cell r="G123">
            <v>1391354917.77</v>
          </cell>
        </row>
        <row r="124">
          <cell r="B124">
            <v>138410</v>
          </cell>
          <cell r="C124" t="str">
            <v>DERECHOS COBRADOS POR TERCEROS</v>
          </cell>
          <cell r="D124">
            <v>4766788136.4799995</v>
          </cell>
          <cell r="E124">
            <v>3054399653</v>
          </cell>
          <cell r="F124">
            <v>6605553724</v>
          </cell>
          <cell r="G124">
            <v>1215634065.48</v>
          </cell>
        </row>
        <row r="125">
          <cell r="B125">
            <v>13841001</v>
          </cell>
          <cell r="C125" t="str">
            <v>RECAUDO DE LA SOBRETASA AMBIENTAL</v>
          </cell>
          <cell r="D125">
            <v>4766788136.4799995</v>
          </cell>
          <cell r="E125">
            <v>3054399653</v>
          </cell>
          <cell r="F125">
            <v>6605553724</v>
          </cell>
          <cell r="G125">
            <v>1215634065.48</v>
          </cell>
        </row>
        <row r="126">
          <cell r="B126">
            <v>1384100101</v>
          </cell>
          <cell r="C126" t="str">
            <v>Recaudo De La Sobretasa Ambiental Vigencia ACTUAL</v>
          </cell>
          <cell r="D126">
            <v>51323176</v>
          </cell>
          <cell r="E126">
            <v>1447650402</v>
          </cell>
          <cell r="F126">
            <v>1447987429</v>
          </cell>
          <cell r="G126">
            <v>50986149</v>
          </cell>
        </row>
        <row r="127">
          <cell r="B127">
            <v>1384100102</v>
          </cell>
          <cell r="C127" t="str">
            <v>Recaudo De La Sobretasa Ambiental Vigencia ANTERIOR</v>
          </cell>
          <cell r="D127">
            <v>4715464960.4799995</v>
          </cell>
          <cell r="E127">
            <v>1605559910</v>
          </cell>
          <cell r="F127">
            <v>5156376954</v>
          </cell>
          <cell r="G127">
            <v>1164647916.48</v>
          </cell>
        </row>
        <row r="128">
          <cell r="B128">
            <v>1384100103</v>
          </cell>
          <cell r="C128" t="str">
            <v>Recaudo Vigencia ACTUAL RURAL De La S.tasa Ambiental</v>
          </cell>
          <cell r="D128">
            <v>0</v>
          </cell>
          <cell r="E128">
            <v>679132</v>
          </cell>
          <cell r="F128">
            <v>679132</v>
          </cell>
          <cell r="G128">
            <v>0</v>
          </cell>
        </row>
        <row r="129">
          <cell r="B129">
            <v>1384100104</v>
          </cell>
          <cell r="C129" t="str">
            <v>Recaudo Vigencia ACTUAL URBANA De La S.tasa Ambiental</v>
          </cell>
          <cell r="D129">
            <v>0</v>
          </cell>
          <cell r="E129">
            <v>510209</v>
          </cell>
          <cell r="F129">
            <v>510209</v>
          </cell>
          <cell r="G129">
            <v>0</v>
          </cell>
        </row>
        <row r="130">
          <cell r="B130">
            <v>138426</v>
          </cell>
          <cell r="C130" t="str">
            <v>PAGO POR CUENTA DE TERCEROS</v>
          </cell>
          <cell r="D130">
            <v>90257000.969999999</v>
          </cell>
          <cell r="E130">
            <v>1173862</v>
          </cell>
          <cell r="F130">
            <v>0</v>
          </cell>
          <cell r="G130">
            <v>91430862.969999999</v>
          </cell>
        </row>
        <row r="131">
          <cell r="B131">
            <v>13842601</v>
          </cell>
          <cell r="C131" t="str">
            <v>INCAPACIDADES - EPS</v>
          </cell>
          <cell r="D131">
            <v>90257000.969999999</v>
          </cell>
          <cell r="E131">
            <v>1173862</v>
          </cell>
          <cell r="F131">
            <v>0</v>
          </cell>
          <cell r="G131">
            <v>91430862.969999999</v>
          </cell>
        </row>
        <row r="132">
          <cell r="B132">
            <v>1384260101</v>
          </cell>
          <cell r="C132" t="str">
            <v>Incapacidades - EPS</v>
          </cell>
          <cell r="D132">
            <v>90257000.969999999</v>
          </cell>
          <cell r="E132">
            <v>1173862</v>
          </cell>
          <cell r="F132">
            <v>0</v>
          </cell>
          <cell r="G132">
            <v>91430862.969999999</v>
          </cell>
        </row>
        <row r="133">
          <cell r="B133">
            <v>138435</v>
          </cell>
          <cell r="C133" t="str">
            <v>Otros Intereses de mora</v>
          </cell>
          <cell r="D133">
            <v>65174766.780000001</v>
          </cell>
          <cell r="E133">
            <v>159641936</v>
          </cell>
          <cell r="F133">
            <v>199077427</v>
          </cell>
          <cell r="G133">
            <v>25739275.780000001</v>
          </cell>
        </row>
        <row r="134">
          <cell r="B134">
            <v>13843501</v>
          </cell>
          <cell r="C134" t="str">
            <v>INTERESES DE MORA PORCENTAJE AMBIENTAL</v>
          </cell>
          <cell r="D134">
            <v>312634</v>
          </cell>
          <cell r="E134">
            <v>0</v>
          </cell>
          <cell r="F134">
            <v>0</v>
          </cell>
          <cell r="G134">
            <v>312634</v>
          </cell>
        </row>
        <row r="135">
          <cell r="B135">
            <v>1384350101</v>
          </cell>
          <cell r="C135" t="str">
            <v>Intereses De Mora Porcentaje Ambiental A Cargo Del Municipio</v>
          </cell>
          <cell r="D135">
            <v>312634</v>
          </cell>
          <cell r="E135">
            <v>0</v>
          </cell>
          <cell r="F135">
            <v>0</v>
          </cell>
          <cell r="G135">
            <v>312634</v>
          </cell>
        </row>
        <row r="136">
          <cell r="B136">
            <v>13843502</v>
          </cell>
          <cell r="C136" t="str">
            <v>INTERESES DE MORA SOBRETASA AMBIENTAL</v>
          </cell>
          <cell r="D136">
            <v>64862132.780000001</v>
          </cell>
          <cell r="E136">
            <v>159641936</v>
          </cell>
          <cell r="F136">
            <v>199077427</v>
          </cell>
          <cell r="G136">
            <v>25426641.780000001</v>
          </cell>
        </row>
        <row r="137">
          <cell r="B137">
            <v>1384350201</v>
          </cell>
          <cell r="C137" t="str">
            <v>Intereses De Mora Sobretasa Ambiental A Cargo Del Municipio</v>
          </cell>
          <cell r="D137">
            <v>40679149</v>
          </cell>
          <cell r="E137">
            <v>159641936</v>
          </cell>
          <cell r="F137">
            <v>199077427</v>
          </cell>
          <cell r="G137">
            <v>1243658</v>
          </cell>
        </row>
        <row r="138">
          <cell r="B138">
            <v>1384350202</v>
          </cell>
          <cell r="C138" t="str">
            <v>Intereses De Mora Sobretasa Ambiental A Cargo Del Contribuyente</v>
          </cell>
          <cell r="D138">
            <v>24182983.780000001</v>
          </cell>
          <cell r="E138">
            <v>0</v>
          </cell>
          <cell r="F138">
            <v>0</v>
          </cell>
          <cell r="G138">
            <v>24182983.780000001</v>
          </cell>
        </row>
        <row r="139">
          <cell r="B139">
            <v>138490</v>
          </cell>
          <cell r="C139" t="str">
            <v>OTRAS CUENTAS POR COBRAR</v>
          </cell>
          <cell r="D139">
            <v>220757402.71000001</v>
          </cell>
          <cell r="E139">
            <v>49739954.829999998</v>
          </cell>
          <cell r="F139">
            <v>211946644</v>
          </cell>
          <cell r="G139">
            <v>58550713.539999999</v>
          </cell>
        </row>
        <row r="140">
          <cell r="B140">
            <v>13849001</v>
          </cell>
          <cell r="C140" t="str">
            <v>OTRAS CUENTAS POR COBRAR</v>
          </cell>
          <cell r="D140">
            <v>220757402.71000001</v>
          </cell>
          <cell r="E140">
            <v>49739954.829999998</v>
          </cell>
          <cell r="F140">
            <v>211946644</v>
          </cell>
          <cell r="G140">
            <v>58550713.539999999</v>
          </cell>
        </row>
        <row r="141">
          <cell r="B141">
            <v>1384900101</v>
          </cell>
          <cell r="C141" t="str">
            <v>Otras Cuentas por Cobrar</v>
          </cell>
          <cell r="D141">
            <v>11518563.48</v>
          </cell>
          <cell r="E141">
            <v>1692066</v>
          </cell>
          <cell r="F141">
            <v>2707804</v>
          </cell>
          <cell r="G141">
            <v>10502825.48</v>
          </cell>
        </row>
        <row r="142">
          <cell r="B142">
            <v>1384900102</v>
          </cell>
          <cell r="C142" t="str">
            <v>retenciones SGR</v>
          </cell>
          <cell r="D142">
            <v>209238839.22999999</v>
          </cell>
          <cell r="E142">
            <v>48047888.829999998</v>
          </cell>
          <cell r="F142">
            <v>209238840</v>
          </cell>
          <cell r="G142">
            <v>48047888.060000002</v>
          </cell>
        </row>
        <row r="143">
          <cell r="B143">
            <v>1385</v>
          </cell>
          <cell r="C143" t="str">
            <v>CUENTAS POR COBRAR DE DIFICIL RECAUDO</v>
          </cell>
          <cell r="D143">
            <v>2717139.57</v>
          </cell>
          <cell r="E143">
            <v>0</v>
          </cell>
          <cell r="F143">
            <v>0</v>
          </cell>
          <cell r="G143">
            <v>2717139.57</v>
          </cell>
        </row>
        <row r="144">
          <cell r="B144">
            <v>138515</v>
          </cell>
          <cell r="C144" t="str">
            <v>Contribuciones, Tasas e Ingresos no tributarios</v>
          </cell>
          <cell r="D144">
            <v>2717139.57</v>
          </cell>
          <cell r="E144">
            <v>0</v>
          </cell>
          <cell r="F144">
            <v>0</v>
          </cell>
          <cell r="G144">
            <v>2717139.57</v>
          </cell>
        </row>
        <row r="145">
          <cell r="B145">
            <v>13851501</v>
          </cell>
          <cell r="C145" t="str">
            <v>INGRESOS NO TRIBUTARIOS</v>
          </cell>
          <cell r="D145">
            <v>2717139.57</v>
          </cell>
          <cell r="E145">
            <v>0</v>
          </cell>
          <cell r="F145">
            <v>0</v>
          </cell>
          <cell r="G145">
            <v>2717139.57</v>
          </cell>
        </row>
        <row r="146">
          <cell r="B146">
            <v>1385150102</v>
          </cell>
          <cell r="C146" t="str">
            <v>Movilizacion fauna</v>
          </cell>
          <cell r="D146">
            <v>805540</v>
          </cell>
          <cell r="E146">
            <v>0</v>
          </cell>
          <cell r="F146">
            <v>0</v>
          </cell>
          <cell r="G146">
            <v>805540</v>
          </cell>
        </row>
        <row r="147">
          <cell r="B147">
            <v>1385150103</v>
          </cell>
          <cell r="C147" t="str">
            <v>Tasa por contaminación de recusos naturales</v>
          </cell>
          <cell r="D147">
            <v>1911599.57</v>
          </cell>
          <cell r="E147">
            <v>0</v>
          </cell>
          <cell r="F147">
            <v>0</v>
          </cell>
          <cell r="G147">
            <v>1911599.57</v>
          </cell>
        </row>
        <row r="148">
          <cell r="B148">
            <v>1386</v>
          </cell>
          <cell r="C148" t="str">
            <v>DETERIORO ACUMULADO DE CUENTAS POR COBRAR</v>
          </cell>
          <cell r="D148">
            <v>-6857584414.1599998</v>
          </cell>
          <cell r="E148">
            <v>2260708.06</v>
          </cell>
          <cell r="F148">
            <v>0</v>
          </cell>
          <cell r="G148">
            <v>-6855323706.1000004</v>
          </cell>
        </row>
        <row r="149">
          <cell r="B149">
            <v>138614</v>
          </cell>
          <cell r="C149" t="str">
            <v>Contribuciones, Tasas e Ingresos No Tributarios</v>
          </cell>
          <cell r="D149">
            <v>-6828965388.1599998</v>
          </cell>
          <cell r="E149">
            <v>2260708.06</v>
          </cell>
          <cell r="F149">
            <v>0</v>
          </cell>
          <cell r="G149">
            <v>-6826704680.1000004</v>
          </cell>
        </row>
        <row r="150">
          <cell r="B150">
            <v>13861401</v>
          </cell>
          <cell r="C150" t="str">
            <v>Deterioro de dedudores Tasa de Uso de Agua</v>
          </cell>
          <cell r="D150">
            <v>-456507943.12</v>
          </cell>
          <cell r="E150">
            <v>859156.57</v>
          </cell>
          <cell r="F150">
            <v>0</v>
          </cell>
          <cell r="G150">
            <v>-455648786.55000001</v>
          </cell>
        </row>
        <row r="151">
          <cell r="B151">
            <v>1386140101</v>
          </cell>
          <cell r="C151" t="str">
            <v>Deterioro de dedudores Tasa de Uso de Agua</v>
          </cell>
          <cell r="D151">
            <v>-456507943.12</v>
          </cell>
          <cell r="E151">
            <v>859156.57</v>
          </cell>
          <cell r="F151">
            <v>0</v>
          </cell>
          <cell r="G151">
            <v>-455648786.55000001</v>
          </cell>
        </row>
        <row r="152">
          <cell r="B152">
            <v>13861402</v>
          </cell>
          <cell r="C152" t="str">
            <v>Deterioro de dedudores Tasa Retributiva</v>
          </cell>
          <cell r="D152">
            <v>-5462119396.3800001</v>
          </cell>
          <cell r="E152">
            <v>928041.49</v>
          </cell>
          <cell r="F152">
            <v>0</v>
          </cell>
          <cell r="G152">
            <v>-5461191354.8900003</v>
          </cell>
        </row>
        <row r="153">
          <cell r="B153">
            <v>1386140201</v>
          </cell>
          <cell r="C153" t="str">
            <v>Deterioro de dedudores Tasa Retributiva</v>
          </cell>
          <cell r="D153">
            <v>-5462119396.3800001</v>
          </cell>
          <cell r="E153">
            <v>928041.49</v>
          </cell>
          <cell r="F153">
            <v>0</v>
          </cell>
          <cell r="G153">
            <v>-5461191354.8900003</v>
          </cell>
        </row>
        <row r="154">
          <cell r="B154">
            <v>13861403</v>
          </cell>
          <cell r="C154" t="str">
            <v>Deterioro de dedudores Control y Seguimiento</v>
          </cell>
          <cell r="D154">
            <v>-141199533</v>
          </cell>
          <cell r="E154">
            <v>473510</v>
          </cell>
          <cell r="F154">
            <v>0</v>
          </cell>
          <cell r="G154">
            <v>-140726023</v>
          </cell>
        </row>
        <row r="155">
          <cell r="B155">
            <v>1386140301</v>
          </cell>
          <cell r="C155" t="str">
            <v>Deterioro de dedudores Control y Seguimiento</v>
          </cell>
          <cell r="D155">
            <v>-141199533</v>
          </cell>
          <cell r="E155">
            <v>473510</v>
          </cell>
          <cell r="F155">
            <v>0</v>
          </cell>
          <cell r="G155">
            <v>-140726023</v>
          </cell>
        </row>
        <row r="156">
          <cell r="B156">
            <v>13861404</v>
          </cell>
          <cell r="C156" t="str">
            <v>Deterioro de dedudores Tasa de Movilización de fauna</v>
          </cell>
          <cell r="D156">
            <v>-579618</v>
          </cell>
          <cell r="E156">
            <v>0</v>
          </cell>
          <cell r="F156">
            <v>0</v>
          </cell>
          <cell r="G156">
            <v>-579618</v>
          </cell>
        </row>
        <row r="157">
          <cell r="B157">
            <v>1386140401</v>
          </cell>
          <cell r="C157" t="str">
            <v>Deterioro de dedudores Tasa de Movilización de fauna</v>
          </cell>
          <cell r="D157">
            <v>-579618</v>
          </cell>
          <cell r="E157">
            <v>0</v>
          </cell>
          <cell r="F157">
            <v>0</v>
          </cell>
          <cell r="G157">
            <v>-579618</v>
          </cell>
        </row>
        <row r="158">
          <cell r="B158">
            <v>13861408</v>
          </cell>
          <cell r="C158" t="str">
            <v>Deterioro Multas</v>
          </cell>
          <cell r="D158">
            <v>-86344835.930000007</v>
          </cell>
          <cell r="E158">
            <v>0</v>
          </cell>
          <cell r="F158">
            <v>0</v>
          </cell>
          <cell r="G158">
            <v>-86344835.930000007</v>
          </cell>
        </row>
        <row r="159">
          <cell r="B159">
            <v>1386140801</v>
          </cell>
          <cell r="C159" t="str">
            <v>Deterioro de dedudores Multas</v>
          </cell>
          <cell r="D159">
            <v>-86344835.930000007</v>
          </cell>
          <cell r="E159">
            <v>0</v>
          </cell>
          <cell r="F159">
            <v>0</v>
          </cell>
          <cell r="G159">
            <v>-86344835.930000007</v>
          </cell>
        </row>
        <row r="160">
          <cell r="B160">
            <v>13861409</v>
          </cell>
          <cell r="C160" t="str">
            <v>Deterioro Licencias Ambientales</v>
          </cell>
          <cell r="D160">
            <v>-2116388.2000000002</v>
          </cell>
          <cell r="E160">
            <v>0</v>
          </cell>
          <cell r="F160">
            <v>0</v>
          </cell>
          <cell r="G160">
            <v>-2116388.2000000002</v>
          </cell>
        </row>
        <row r="161">
          <cell r="B161">
            <v>1386140901</v>
          </cell>
          <cell r="C161" t="str">
            <v>Deterioro de dedudores Licencias</v>
          </cell>
          <cell r="D161">
            <v>-2116388.2000000002</v>
          </cell>
          <cell r="E161">
            <v>0</v>
          </cell>
          <cell r="F161">
            <v>0</v>
          </cell>
          <cell r="G161">
            <v>-2116388.2000000002</v>
          </cell>
        </row>
        <row r="162">
          <cell r="B162">
            <v>13861410</v>
          </cell>
          <cell r="C162" t="str">
            <v>Deterioro Porcentaje Ambiental</v>
          </cell>
          <cell r="D162">
            <v>-60794897</v>
          </cell>
          <cell r="E162">
            <v>0</v>
          </cell>
          <cell r="F162">
            <v>0</v>
          </cell>
          <cell r="G162">
            <v>-60794897</v>
          </cell>
        </row>
        <row r="163">
          <cell r="B163">
            <v>1386141001</v>
          </cell>
          <cell r="C163" t="str">
            <v>Deterioro Porcentaje Ambiental</v>
          </cell>
          <cell r="D163">
            <v>-60794897</v>
          </cell>
          <cell r="E163">
            <v>0</v>
          </cell>
          <cell r="F163">
            <v>0</v>
          </cell>
          <cell r="G163">
            <v>-60794897</v>
          </cell>
        </row>
        <row r="164">
          <cell r="B164">
            <v>13861411</v>
          </cell>
          <cell r="C164" t="str">
            <v>Deterioro Sobretasa Ambiental</v>
          </cell>
          <cell r="D164">
            <v>-605123287.62</v>
          </cell>
          <cell r="E164">
            <v>0</v>
          </cell>
          <cell r="F164">
            <v>0</v>
          </cell>
          <cell r="G164">
            <v>-605123287.62</v>
          </cell>
        </row>
        <row r="165">
          <cell r="B165">
            <v>1386141101</v>
          </cell>
          <cell r="C165" t="str">
            <v>Deterioro Sobretasa Ambiental</v>
          </cell>
          <cell r="D165">
            <v>-605123287.62</v>
          </cell>
          <cell r="E165">
            <v>0</v>
          </cell>
          <cell r="F165">
            <v>0</v>
          </cell>
          <cell r="G165">
            <v>-605123287.62</v>
          </cell>
        </row>
        <row r="166">
          <cell r="B166">
            <v>13861413</v>
          </cell>
          <cell r="C166" t="str">
            <v>Deterioro Tasa aprovechamiento Forestal</v>
          </cell>
          <cell r="D166">
            <v>-12804015.98</v>
          </cell>
          <cell r="E166">
            <v>0</v>
          </cell>
          <cell r="F166">
            <v>0</v>
          </cell>
          <cell r="G166">
            <v>-12804015.98</v>
          </cell>
        </row>
        <row r="167">
          <cell r="B167">
            <v>1386141301</v>
          </cell>
          <cell r="C167" t="str">
            <v>Deterioro Tasa Aprovechamiento Forestal</v>
          </cell>
          <cell r="D167">
            <v>-12804015.98</v>
          </cell>
          <cell r="E167">
            <v>0</v>
          </cell>
          <cell r="F167">
            <v>0</v>
          </cell>
          <cell r="G167">
            <v>-12804015.98</v>
          </cell>
        </row>
        <row r="168">
          <cell r="B168">
            <v>13861414</v>
          </cell>
          <cell r="C168" t="str">
            <v>Deterioro Tasa Contaminacion Atmosferica</v>
          </cell>
          <cell r="D168">
            <v>-1375472.93</v>
          </cell>
          <cell r="E168">
            <v>0</v>
          </cell>
          <cell r="F168">
            <v>0</v>
          </cell>
          <cell r="G168">
            <v>-1375472.93</v>
          </cell>
        </row>
        <row r="169">
          <cell r="B169">
            <v>1386141401</v>
          </cell>
          <cell r="C169" t="str">
            <v>Deterioro Tasa Contaminación Atmosferica</v>
          </cell>
          <cell r="D169">
            <v>-1375472.93</v>
          </cell>
          <cell r="E169">
            <v>0</v>
          </cell>
          <cell r="F169">
            <v>0</v>
          </cell>
          <cell r="G169">
            <v>-1375472.93</v>
          </cell>
        </row>
        <row r="170">
          <cell r="B170">
            <v>138690</v>
          </cell>
          <cell r="C170" t="str">
            <v>Otras cuentas por cobrar</v>
          </cell>
          <cell r="D170">
            <v>-28619026</v>
          </cell>
          <cell r="E170">
            <v>0</v>
          </cell>
          <cell r="F170">
            <v>0</v>
          </cell>
          <cell r="G170">
            <v>-28619026</v>
          </cell>
        </row>
        <row r="171">
          <cell r="B171">
            <v>13869001</v>
          </cell>
          <cell r="C171" t="str">
            <v>Incapacidades</v>
          </cell>
          <cell r="D171">
            <v>-28619026</v>
          </cell>
          <cell r="E171">
            <v>0</v>
          </cell>
          <cell r="F171">
            <v>0</v>
          </cell>
          <cell r="G171">
            <v>-28619026</v>
          </cell>
        </row>
        <row r="172">
          <cell r="B172">
            <v>1386900101</v>
          </cell>
          <cell r="C172" t="str">
            <v>Incapacidades</v>
          </cell>
          <cell r="D172">
            <v>-28619026</v>
          </cell>
          <cell r="E172">
            <v>0</v>
          </cell>
          <cell r="F172">
            <v>0</v>
          </cell>
          <cell r="G172">
            <v>-28619026</v>
          </cell>
        </row>
        <row r="173">
          <cell r="B173">
            <v>16</v>
          </cell>
          <cell r="C173" t="str">
            <v xml:space="preserve">PROPIEDAD PLANTA Y EQUIPO                         </v>
          </cell>
          <cell r="D173">
            <v>4548195639.1099997</v>
          </cell>
          <cell r="E173">
            <v>861584.52</v>
          </cell>
          <cell r="F173">
            <v>49363043.520000003</v>
          </cell>
          <cell r="G173">
            <v>4499694180.1099997</v>
          </cell>
        </row>
        <row r="174">
          <cell r="B174">
            <v>1605</v>
          </cell>
          <cell r="C174" t="str">
            <v xml:space="preserve">TERRENOS                                          </v>
          </cell>
          <cell r="D174">
            <v>443870229.82999998</v>
          </cell>
          <cell r="E174">
            <v>0</v>
          </cell>
          <cell r="F174">
            <v>0</v>
          </cell>
          <cell r="G174">
            <v>443870229.82999998</v>
          </cell>
        </row>
        <row r="175">
          <cell r="B175">
            <v>160501</v>
          </cell>
          <cell r="C175" t="str">
            <v xml:space="preserve">URBANOS                                           </v>
          </cell>
          <cell r="D175">
            <v>267133769.83000001</v>
          </cell>
          <cell r="E175">
            <v>0</v>
          </cell>
          <cell r="F175">
            <v>0</v>
          </cell>
          <cell r="G175">
            <v>267133769.83000001</v>
          </cell>
        </row>
        <row r="176">
          <cell r="B176">
            <v>16050101</v>
          </cell>
          <cell r="C176" t="str">
            <v>URBANOS</v>
          </cell>
          <cell r="D176">
            <v>267133769.83000001</v>
          </cell>
          <cell r="E176">
            <v>0</v>
          </cell>
          <cell r="F176">
            <v>0</v>
          </cell>
          <cell r="G176">
            <v>267133769.83000001</v>
          </cell>
        </row>
        <row r="177">
          <cell r="B177">
            <v>1605010101</v>
          </cell>
          <cell r="C177" t="str">
            <v>Urbanos</v>
          </cell>
          <cell r="D177">
            <v>267133769.83000001</v>
          </cell>
          <cell r="E177">
            <v>0</v>
          </cell>
          <cell r="F177">
            <v>0</v>
          </cell>
          <cell r="G177">
            <v>267133769.83000001</v>
          </cell>
        </row>
        <row r="178">
          <cell r="B178">
            <v>160503</v>
          </cell>
          <cell r="C178" t="str">
            <v>TERRENOS CON DESTINACION AMBIENTAL</v>
          </cell>
          <cell r="D178">
            <v>176736460</v>
          </cell>
          <cell r="E178">
            <v>0</v>
          </cell>
          <cell r="F178">
            <v>0</v>
          </cell>
          <cell r="G178">
            <v>176736460</v>
          </cell>
        </row>
        <row r="179">
          <cell r="B179">
            <v>16050301</v>
          </cell>
          <cell r="C179" t="str">
            <v>TERRENOS CON DESTINACION AMBIENTAL</v>
          </cell>
          <cell r="D179">
            <v>176736460</v>
          </cell>
          <cell r="E179">
            <v>0</v>
          </cell>
          <cell r="F179">
            <v>0</v>
          </cell>
          <cell r="G179">
            <v>176736460</v>
          </cell>
        </row>
        <row r="180">
          <cell r="B180">
            <v>1605030101</v>
          </cell>
          <cell r="C180" t="str">
            <v>Terrenos con destinacion ambiental</v>
          </cell>
          <cell r="D180">
            <v>176736460</v>
          </cell>
          <cell r="E180">
            <v>0</v>
          </cell>
          <cell r="F180">
            <v>0</v>
          </cell>
          <cell r="G180">
            <v>176736460</v>
          </cell>
        </row>
        <row r="181">
          <cell r="B181">
            <v>1640</v>
          </cell>
          <cell r="C181" t="str">
            <v>EDIFICACIONES</v>
          </cell>
          <cell r="D181">
            <v>1613414843.1700001</v>
          </cell>
          <cell r="E181">
            <v>0</v>
          </cell>
          <cell r="F181">
            <v>0</v>
          </cell>
          <cell r="G181">
            <v>1613414843.1700001</v>
          </cell>
        </row>
        <row r="182">
          <cell r="B182">
            <v>164001</v>
          </cell>
          <cell r="C182" t="str">
            <v>EDIFICIOS Y CASAS</v>
          </cell>
          <cell r="D182">
            <v>1613414843.1700001</v>
          </cell>
          <cell r="E182">
            <v>0</v>
          </cell>
          <cell r="F182">
            <v>0</v>
          </cell>
          <cell r="G182">
            <v>1613414843.1700001</v>
          </cell>
        </row>
        <row r="183">
          <cell r="B183">
            <v>16400101</v>
          </cell>
          <cell r="C183" t="str">
            <v>EDIFICIOS</v>
          </cell>
          <cell r="D183">
            <v>1613414843.1700001</v>
          </cell>
          <cell r="E183">
            <v>0</v>
          </cell>
          <cell r="F183">
            <v>0</v>
          </cell>
          <cell r="G183">
            <v>1613414843.1700001</v>
          </cell>
        </row>
        <row r="184">
          <cell r="B184">
            <v>1640010101</v>
          </cell>
          <cell r="C184" t="str">
            <v>Edificaciones CORPAMAG</v>
          </cell>
          <cell r="D184">
            <v>1478862230.1700001</v>
          </cell>
          <cell r="E184">
            <v>0</v>
          </cell>
          <cell r="F184">
            <v>0</v>
          </cell>
          <cell r="G184">
            <v>1478862230.1700001</v>
          </cell>
        </row>
        <row r="185">
          <cell r="B185">
            <v>1640010102</v>
          </cell>
          <cell r="C185" t="str">
            <v>CASETA PARA ESTACIÓN DE MONITOREO</v>
          </cell>
          <cell r="D185">
            <v>134552613</v>
          </cell>
          <cell r="E185">
            <v>0</v>
          </cell>
          <cell r="F185">
            <v>0</v>
          </cell>
          <cell r="G185">
            <v>134552613</v>
          </cell>
        </row>
        <row r="186">
          <cell r="B186">
            <v>1655</v>
          </cell>
          <cell r="C186" t="str">
            <v>MAQUINARIA Y EQUIPO</v>
          </cell>
          <cell r="D186">
            <v>2072312.69</v>
          </cell>
          <cell r="E186">
            <v>0</v>
          </cell>
          <cell r="F186">
            <v>0</v>
          </cell>
          <cell r="G186">
            <v>2072312.69</v>
          </cell>
        </row>
        <row r="187">
          <cell r="B187">
            <v>165501</v>
          </cell>
          <cell r="C187" t="str">
            <v>EQUIPO DE CONSTRUCCION</v>
          </cell>
          <cell r="D187">
            <v>2072312.69</v>
          </cell>
          <cell r="E187">
            <v>0</v>
          </cell>
          <cell r="F187">
            <v>0</v>
          </cell>
          <cell r="G187">
            <v>2072312.69</v>
          </cell>
        </row>
        <row r="188">
          <cell r="B188">
            <v>16550101</v>
          </cell>
          <cell r="C188" t="str">
            <v>EQUIPO DE CONSTRUCCION</v>
          </cell>
          <cell r="D188">
            <v>2072312.69</v>
          </cell>
          <cell r="E188">
            <v>0</v>
          </cell>
          <cell r="F188">
            <v>0</v>
          </cell>
          <cell r="G188">
            <v>2072312.69</v>
          </cell>
        </row>
        <row r="189">
          <cell r="B189">
            <v>1655010101</v>
          </cell>
          <cell r="C189" t="str">
            <v>Equipos y Maquinaria para construccion</v>
          </cell>
          <cell r="D189">
            <v>2072312.69</v>
          </cell>
          <cell r="E189">
            <v>0</v>
          </cell>
          <cell r="F189">
            <v>0</v>
          </cell>
          <cell r="G189">
            <v>2072312.69</v>
          </cell>
        </row>
        <row r="190">
          <cell r="B190">
            <v>1660</v>
          </cell>
          <cell r="C190" t="str">
            <v>EQUIPO MEDICO Y CIENTIFICO</v>
          </cell>
          <cell r="D190">
            <v>2373351691.79</v>
          </cell>
          <cell r="E190">
            <v>0</v>
          </cell>
          <cell r="F190">
            <v>0</v>
          </cell>
          <cell r="G190">
            <v>2373351691.79</v>
          </cell>
        </row>
        <row r="191">
          <cell r="B191">
            <v>166001</v>
          </cell>
          <cell r="C191" t="str">
            <v>EQUIPO DE INVESTIGACION</v>
          </cell>
          <cell r="D191">
            <v>2373351691.79</v>
          </cell>
          <cell r="E191">
            <v>0</v>
          </cell>
          <cell r="F191">
            <v>0</v>
          </cell>
          <cell r="G191">
            <v>2373351691.79</v>
          </cell>
        </row>
        <row r="192">
          <cell r="B192">
            <v>16600101</v>
          </cell>
          <cell r="C192" t="str">
            <v>EQUIPO DE INVESTIGACION</v>
          </cell>
          <cell r="D192">
            <v>2373351691.79</v>
          </cell>
          <cell r="E192">
            <v>0</v>
          </cell>
          <cell r="F192">
            <v>0</v>
          </cell>
          <cell r="G192">
            <v>2373351691.79</v>
          </cell>
        </row>
        <row r="193">
          <cell r="B193">
            <v>1660010101</v>
          </cell>
          <cell r="C193" t="str">
            <v>Equipo de Investigacion</v>
          </cell>
          <cell r="D193">
            <v>2373351691.79</v>
          </cell>
          <cell r="E193">
            <v>0</v>
          </cell>
          <cell r="F193">
            <v>0</v>
          </cell>
          <cell r="G193">
            <v>2373351691.79</v>
          </cell>
        </row>
        <row r="194">
          <cell r="B194">
            <v>1665</v>
          </cell>
          <cell r="C194" t="str">
            <v>MUEBLES, ENSERES Y EQUIPOS DE OFICINA</v>
          </cell>
          <cell r="D194">
            <v>533529058.51999998</v>
          </cell>
          <cell r="E194">
            <v>0</v>
          </cell>
          <cell r="F194">
            <v>861584.52</v>
          </cell>
          <cell r="G194">
            <v>532667474</v>
          </cell>
        </row>
        <row r="195">
          <cell r="B195">
            <v>166501</v>
          </cell>
          <cell r="C195" t="str">
            <v>MUEBLES Y ENSERES</v>
          </cell>
          <cell r="D195">
            <v>512052191.06999999</v>
          </cell>
          <cell r="E195">
            <v>0</v>
          </cell>
          <cell r="F195">
            <v>0</v>
          </cell>
          <cell r="G195">
            <v>512052191.06999999</v>
          </cell>
        </row>
        <row r="196">
          <cell r="B196">
            <v>16650101</v>
          </cell>
          <cell r="C196" t="str">
            <v>MUEBLES Y ENSERES</v>
          </cell>
          <cell r="D196">
            <v>512052191.06999999</v>
          </cell>
          <cell r="E196">
            <v>0</v>
          </cell>
          <cell r="F196">
            <v>0</v>
          </cell>
          <cell r="G196">
            <v>512052191.06999999</v>
          </cell>
        </row>
        <row r="197">
          <cell r="B197">
            <v>1665010101</v>
          </cell>
          <cell r="C197" t="str">
            <v>Mobiliario y Enseres</v>
          </cell>
          <cell r="D197">
            <v>512052191.06999999</v>
          </cell>
          <cell r="E197">
            <v>0</v>
          </cell>
          <cell r="F197">
            <v>0</v>
          </cell>
          <cell r="G197">
            <v>512052191.06999999</v>
          </cell>
        </row>
        <row r="198">
          <cell r="B198">
            <v>166502</v>
          </cell>
          <cell r="C198" t="str">
            <v>EQUIPO Y MAQUINA DE OFICINA</v>
          </cell>
          <cell r="D198">
            <v>21476867.449999999</v>
          </cell>
          <cell r="E198">
            <v>0</v>
          </cell>
          <cell r="F198">
            <v>861584.52</v>
          </cell>
          <cell r="G198">
            <v>20615282.93</v>
          </cell>
        </row>
        <row r="199">
          <cell r="B199">
            <v>16650201</v>
          </cell>
          <cell r="C199" t="str">
            <v>EQUIPO Y MAQUINA DE OFICINA</v>
          </cell>
          <cell r="D199">
            <v>21476867.449999999</v>
          </cell>
          <cell r="E199">
            <v>0</v>
          </cell>
          <cell r="F199">
            <v>861584.52</v>
          </cell>
          <cell r="G199">
            <v>20615282.93</v>
          </cell>
        </row>
        <row r="200">
          <cell r="B200">
            <v>1665020101</v>
          </cell>
          <cell r="C200" t="str">
            <v>Equipo y maquinas para oficina</v>
          </cell>
          <cell r="D200">
            <v>21476867.449999999</v>
          </cell>
          <cell r="E200">
            <v>0</v>
          </cell>
          <cell r="F200">
            <v>861584.52</v>
          </cell>
          <cell r="G200">
            <v>20615282.93</v>
          </cell>
        </row>
        <row r="201">
          <cell r="B201">
            <v>1670</v>
          </cell>
          <cell r="C201" t="str">
            <v>EQUIPOS DE COMUNICACION Y COMPUTACION</v>
          </cell>
          <cell r="D201">
            <v>1155637057.4100001</v>
          </cell>
          <cell r="E201">
            <v>0</v>
          </cell>
          <cell r="F201">
            <v>0</v>
          </cell>
          <cell r="G201">
            <v>1155637057.4100001</v>
          </cell>
        </row>
        <row r="202">
          <cell r="B202">
            <v>167001</v>
          </cell>
          <cell r="C202" t="str">
            <v>EQUIPOS DE COMUNICACION</v>
          </cell>
          <cell r="D202">
            <v>58378793.219999999</v>
          </cell>
          <cell r="E202">
            <v>0</v>
          </cell>
          <cell r="F202">
            <v>0</v>
          </cell>
          <cell r="G202">
            <v>58378793.219999999</v>
          </cell>
        </row>
        <row r="203">
          <cell r="B203">
            <v>16700101</v>
          </cell>
          <cell r="C203" t="str">
            <v>EQUIPOS DE COMUNICACION</v>
          </cell>
          <cell r="D203">
            <v>58378793.219999999</v>
          </cell>
          <cell r="E203">
            <v>0</v>
          </cell>
          <cell r="F203">
            <v>0</v>
          </cell>
          <cell r="G203">
            <v>58378793.219999999</v>
          </cell>
        </row>
        <row r="204">
          <cell r="B204">
            <v>1670010101</v>
          </cell>
          <cell r="C204" t="str">
            <v>Equipos y Maquinas para comunicacion</v>
          </cell>
          <cell r="D204">
            <v>58378793.219999999</v>
          </cell>
          <cell r="E204">
            <v>0</v>
          </cell>
          <cell r="F204">
            <v>0</v>
          </cell>
          <cell r="G204">
            <v>58378793.219999999</v>
          </cell>
        </row>
        <row r="205">
          <cell r="B205">
            <v>167002</v>
          </cell>
          <cell r="C205" t="str">
            <v>EQUIPOS DE COMPUTACION</v>
          </cell>
          <cell r="D205">
            <v>1097258264.1900001</v>
          </cell>
          <cell r="E205">
            <v>0</v>
          </cell>
          <cell r="F205">
            <v>0</v>
          </cell>
          <cell r="G205">
            <v>1097258264.1900001</v>
          </cell>
        </row>
        <row r="206">
          <cell r="B206">
            <v>16700201</v>
          </cell>
          <cell r="C206" t="str">
            <v>EQUIPOS DE COMPUTACION</v>
          </cell>
          <cell r="D206">
            <v>1097258264.1900001</v>
          </cell>
          <cell r="E206">
            <v>0</v>
          </cell>
          <cell r="F206">
            <v>0</v>
          </cell>
          <cell r="G206">
            <v>1097258264.1900001</v>
          </cell>
        </row>
        <row r="207">
          <cell r="B207">
            <v>1670020101</v>
          </cell>
          <cell r="C207" t="str">
            <v>Equipo de Computacion</v>
          </cell>
          <cell r="D207">
            <v>1097258264.1900001</v>
          </cell>
          <cell r="E207">
            <v>0</v>
          </cell>
          <cell r="F207">
            <v>0</v>
          </cell>
          <cell r="G207">
            <v>1097258264.1900001</v>
          </cell>
        </row>
        <row r="208">
          <cell r="B208">
            <v>1675</v>
          </cell>
          <cell r="C208" t="str">
            <v>EQUIPO DE TRANSPORTE, TRACCION Y ELEVACION</v>
          </cell>
          <cell r="D208">
            <v>416319402.81999999</v>
          </cell>
          <cell r="E208">
            <v>0</v>
          </cell>
          <cell r="F208">
            <v>0</v>
          </cell>
          <cell r="G208">
            <v>416319402.81999999</v>
          </cell>
        </row>
        <row r="209">
          <cell r="B209">
            <v>167502</v>
          </cell>
          <cell r="C209" t="str">
            <v>TERRESTRE</v>
          </cell>
          <cell r="D209">
            <v>415027821.42000002</v>
          </cell>
          <cell r="E209">
            <v>0</v>
          </cell>
          <cell r="F209">
            <v>0</v>
          </cell>
          <cell r="G209">
            <v>415027821.42000002</v>
          </cell>
        </row>
        <row r="210">
          <cell r="B210">
            <v>16750201</v>
          </cell>
          <cell r="C210" t="str">
            <v>TERRESTRE</v>
          </cell>
          <cell r="D210">
            <v>415027821.42000002</v>
          </cell>
          <cell r="E210">
            <v>0</v>
          </cell>
          <cell r="F210">
            <v>0</v>
          </cell>
          <cell r="G210">
            <v>415027821.42000002</v>
          </cell>
        </row>
        <row r="211">
          <cell r="B211">
            <v>1675020101</v>
          </cell>
          <cell r="C211" t="str">
            <v>Equipos y Maquinas para transporte</v>
          </cell>
          <cell r="D211">
            <v>415027821.42000002</v>
          </cell>
          <cell r="E211">
            <v>0</v>
          </cell>
          <cell r="F211">
            <v>0</v>
          </cell>
          <cell r="G211">
            <v>415027821.42000002</v>
          </cell>
        </row>
        <row r="212">
          <cell r="B212">
            <v>167504</v>
          </cell>
          <cell r="C212" t="str">
            <v>MARITIMO Y FLUVIAL</v>
          </cell>
          <cell r="D212">
            <v>1291581.3999999999</v>
          </cell>
          <cell r="E212">
            <v>0</v>
          </cell>
          <cell r="F212">
            <v>0</v>
          </cell>
          <cell r="G212">
            <v>1291581.3999999999</v>
          </cell>
        </row>
        <row r="213">
          <cell r="B213">
            <v>16750401</v>
          </cell>
          <cell r="C213" t="str">
            <v>MARITIMO Y FLUVIAL</v>
          </cell>
          <cell r="D213">
            <v>1291581.3999999999</v>
          </cell>
          <cell r="E213">
            <v>0</v>
          </cell>
          <cell r="F213">
            <v>0</v>
          </cell>
          <cell r="G213">
            <v>1291581.3999999999</v>
          </cell>
        </row>
        <row r="214">
          <cell r="B214">
            <v>1675040101</v>
          </cell>
          <cell r="C214" t="str">
            <v>Equipos y maq.para transporte maritimo</v>
          </cell>
          <cell r="D214">
            <v>1291581.3999999999</v>
          </cell>
          <cell r="E214">
            <v>0</v>
          </cell>
          <cell r="F214">
            <v>0</v>
          </cell>
          <cell r="G214">
            <v>1291581.3999999999</v>
          </cell>
        </row>
        <row r="215">
          <cell r="B215">
            <v>1680</v>
          </cell>
          <cell r="C215" t="str">
            <v>EQUIPO DE COMEDOR, COCINA, DESPENSA Y HOTELERIA</v>
          </cell>
          <cell r="D215">
            <v>4218710</v>
          </cell>
          <cell r="E215">
            <v>0</v>
          </cell>
          <cell r="F215">
            <v>0</v>
          </cell>
          <cell r="G215">
            <v>4218710</v>
          </cell>
        </row>
        <row r="216">
          <cell r="B216">
            <v>168002</v>
          </cell>
          <cell r="C216" t="str">
            <v>EQUIPO DE RESTAURANTE Y CAFETERIA</v>
          </cell>
          <cell r="D216">
            <v>4218710</v>
          </cell>
          <cell r="E216">
            <v>0</v>
          </cell>
          <cell r="F216">
            <v>0</v>
          </cell>
          <cell r="G216">
            <v>4218710</v>
          </cell>
        </row>
        <row r="217">
          <cell r="B217">
            <v>16800201</v>
          </cell>
          <cell r="C217" t="str">
            <v>MAQUINARIA Y EQUIPO DE RESTAURANTE</v>
          </cell>
          <cell r="D217">
            <v>4218710</v>
          </cell>
          <cell r="E217">
            <v>0</v>
          </cell>
          <cell r="F217">
            <v>0</v>
          </cell>
          <cell r="G217">
            <v>4218710</v>
          </cell>
        </row>
        <row r="218">
          <cell r="B218">
            <v>1680020101</v>
          </cell>
          <cell r="C218" t="str">
            <v>Maquinaria y Equipo de Restaurante</v>
          </cell>
          <cell r="D218">
            <v>4218710</v>
          </cell>
          <cell r="E218">
            <v>0</v>
          </cell>
          <cell r="F218">
            <v>0</v>
          </cell>
          <cell r="G218">
            <v>4218710</v>
          </cell>
        </row>
        <row r="219">
          <cell r="B219">
            <v>1685</v>
          </cell>
          <cell r="C219" t="str">
            <v>DEPRECIACION ACUMULADA DE PROPIEDADES PLANTA Y EQUIPO (CR)</v>
          </cell>
          <cell r="D219">
            <v>-1994217667.1199999</v>
          </cell>
          <cell r="E219">
            <v>861584.52</v>
          </cell>
          <cell r="F219">
            <v>48501459</v>
          </cell>
          <cell r="G219">
            <v>-2041857541.5999999</v>
          </cell>
        </row>
        <row r="220">
          <cell r="B220">
            <v>168501</v>
          </cell>
          <cell r="C220" t="str">
            <v>EDIFICACIONES</v>
          </cell>
          <cell r="D220">
            <v>-155122881</v>
          </cell>
          <cell r="E220">
            <v>0</v>
          </cell>
          <cell r="F220">
            <v>3074061</v>
          </cell>
          <cell r="G220">
            <v>-158196942</v>
          </cell>
        </row>
        <row r="221">
          <cell r="B221">
            <v>16850101</v>
          </cell>
          <cell r="C221" t="str">
            <v>EDIFICACIONES</v>
          </cell>
          <cell r="D221">
            <v>-155122881</v>
          </cell>
          <cell r="E221">
            <v>0</v>
          </cell>
          <cell r="F221">
            <v>3074061</v>
          </cell>
          <cell r="G221">
            <v>-158196942</v>
          </cell>
        </row>
        <row r="222">
          <cell r="B222">
            <v>1685010101</v>
          </cell>
          <cell r="C222" t="str">
            <v>Depreciacion Acumulada edificio sede</v>
          </cell>
          <cell r="D222">
            <v>-155122881</v>
          </cell>
          <cell r="E222">
            <v>0</v>
          </cell>
          <cell r="F222">
            <v>3074061</v>
          </cell>
          <cell r="G222">
            <v>-158196942</v>
          </cell>
        </row>
        <row r="223">
          <cell r="B223">
            <v>168504</v>
          </cell>
          <cell r="C223" t="str">
            <v>MAQUINARIA Y EQUIPO</v>
          </cell>
          <cell r="D223">
            <v>-1203282</v>
          </cell>
          <cell r="E223">
            <v>0</v>
          </cell>
          <cell r="F223">
            <v>22283</v>
          </cell>
          <cell r="G223">
            <v>-1225565</v>
          </cell>
        </row>
        <row r="224">
          <cell r="B224">
            <v>16850401</v>
          </cell>
          <cell r="C224" t="str">
            <v>D.A. MAQUINARIA Y EQUIPO</v>
          </cell>
          <cell r="D224">
            <v>-1203282</v>
          </cell>
          <cell r="E224">
            <v>0</v>
          </cell>
          <cell r="F224">
            <v>22283</v>
          </cell>
          <cell r="G224">
            <v>-1225565</v>
          </cell>
        </row>
        <row r="225">
          <cell r="B225">
            <v>1685040101</v>
          </cell>
          <cell r="C225" t="str">
            <v>Depreciación Acumulada maquinaria y equipo</v>
          </cell>
          <cell r="D225">
            <v>-1203282</v>
          </cell>
          <cell r="E225">
            <v>0</v>
          </cell>
          <cell r="F225">
            <v>22283</v>
          </cell>
          <cell r="G225">
            <v>-1225565</v>
          </cell>
        </row>
        <row r="226">
          <cell r="B226">
            <v>168505</v>
          </cell>
          <cell r="C226" t="str">
            <v>EQUIPO MEDICO Y CIENTIFICO</v>
          </cell>
          <cell r="D226">
            <v>-1006801896.76</v>
          </cell>
          <cell r="E226">
            <v>0</v>
          </cell>
          <cell r="F226">
            <v>20706988</v>
          </cell>
          <cell r="G226">
            <v>-1027508884.76</v>
          </cell>
        </row>
        <row r="227">
          <cell r="B227">
            <v>16850501</v>
          </cell>
          <cell r="C227" t="str">
            <v>D.A. EQUIPO MEDICO Y CIENTIFICO</v>
          </cell>
          <cell r="D227">
            <v>-1006801896.76</v>
          </cell>
          <cell r="E227">
            <v>0</v>
          </cell>
          <cell r="F227">
            <v>20706988</v>
          </cell>
          <cell r="G227">
            <v>-1027508884.76</v>
          </cell>
        </row>
        <row r="228">
          <cell r="B228">
            <v>1685050101</v>
          </cell>
          <cell r="C228" t="str">
            <v>D.A. Equipo Medico y cientifico</v>
          </cell>
          <cell r="D228">
            <v>-1006801896.76</v>
          </cell>
          <cell r="E228">
            <v>0</v>
          </cell>
          <cell r="F228">
            <v>20706988</v>
          </cell>
          <cell r="G228">
            <v>-1027508884.76</v>
          </cell>
        </row>
        <row r="229">
          <cell r="B229">
            <v>168506</v>
          </cell>
          <cell r="C229" t="str">
            <v>MUEBLES, ENSERES Y EQUIPOS DE OFICINA</v>
          </cell>
          <cell r="D229">
            <v>-181451432.28999999</v>
          </cell>
          <cell r="E229">
            <v>861584.52</v>
          </cell>
          <cell r="F229">
            <v>4676704</v>
          </cell>
          <cell r="G229">
            <v>-185266551.77000001</v>
          </cell>
        </row>
        <row r="230">
          <cell r="B230">
            <v>16850601</v>
          </cell>
          <cell r="C230" t="str">
            <v>D.A. MUEBLES, ENSERES Y EQUIPO DE OFICINA</v>
          </cell>
          <cell r="D230">
            <v>-181451432.28999999</v>
          </cell>
          <cell r="E230">
            <v>861584.52</v>
          </cell>
          <cell r="F230">
            <v>4676704</v>
          </cell>
          <cell r="G230">
            <v>-185266551.77000001</v>
          </cell>
        </row>
        <row r="231">
          <cell r="B231">
            <v>1685060101</v>
          </cell>
          <cell r="C231" t="str">
            <v>D.A. Muebles, enseres y equipo de oficina</v>
          </cell>
          <cell r="D231">
            <v>-181451432.28999999</v>
          </cell>
          <cell r="E231">
            <v>861584.52</v>
          </cell>
          <cell r="F231">
            <v>4676704</v>
          </cell>
          <cell r="G231">
            <v>-185266551.77000001</v>
          </cell>
        </row>
        <row r="232">
          <cell r="B232">
            <v>168507</v>
          </cell>
          <cell r="C232" t="str">
            <v>EQUIPO DE COMUNICACION Y COMPUTACION</v>
          </cell>
          <cell r="D232">
            <v>-494578917.93000001</v>
          </cell>
          <cell r="E232">
            <v>0</v>
          </cell>
          <cell r="F232">
            <v>17027507</v>
          </cell>
          <cell r="G232">
            <v>-511606424.93000001</v>
          </cell>
        </row>
        <row r="233">
          <cell r="B233">
            <v>16850701</v>
          </cell>
          <cell r="C233" t="str">
            <v>EQUIPO DE COMUNICACION</v>
          </cell>
          <cell r="D233">
            <v>-45783949.509999998</v>
          </cell>
          <cell r="E233">
            <v>0</v>
          </cell>
          <cell r="F233">
            <v>1022698</v>
          </cell>
          <cell r="G233">
            <v>-46806647.509999998</v>
          </cell>
        </row>
        <row r="234">
          <cell r="B234">
            <v>1685070101</v>
          </cell>
          <cell r="C234" t="str">
            <v>D.A. Equipo de Comunicacion</v>
          </cell>
          <cell r="D234">
            <v>-45783949.509999998</v>
          </cell>
          <cell r="E234">
            <v>0</v>
          </cell>
          <cell r="F234">
            <v>1022698</v>
          </cell>
          <cell r="G234">
            <v>-46806647.509999998</v>
          </cell>
        </row>
        <row r="235">
          <cell r="B235">
            <v>16850702</v>
          </cell>
          <cell r="C235" t="str">
            <v>EQUIPO DE COMPUTACION</v>
          </cell>
          <cell r="D235">
            <v>-448794968.42000002</v>
          </cell>
          <cell r="E235">
            <v>0</v>
          </cell>
          <cell r="F235">
            <v>16004809</v>
          </cell>
          <cell r="G235">
            <v>-464799777.42000002</v>
          </cell>
        </row>
        <row r="236">
          <cell r="B236">
            <v>1685070201</v>
          </cell>
          <cell r="C236" t="str">
            <v>D.A. Equipo de Computacion</v>
          </cell>
          <cell r="D236">
            <v>-448794968.42000002</v>
          </cell>
          <cell r="E236">
            <v>0</v>
          </cell>
          <cell r="F236">
            <v>16004809</v>
          </cell>
          <cell r="G236">
            <v>-464799777.42000002</v>
          </cell>
        </row>
        <row r="237">
          <cell r="B237">
            <v>168508</v>
          </cell>
          <cell r="C237" t="str">
            <v>EQUIPO DE TRANSPORTE TRACCION Y ELEVACION</v>
          </cell>
          <cell r="D237">
            <v>-154288423.13999999</v>
          </cell>
          <cell r="E237">
            <v>0</v>
          </cell>
          <cell r="F237">
            <v>2958587</v>
          </cell>
          <cell r="G237">
            <v>-157247010.13999999</v>
          </cell>
        </row>
        <row r="238">
          <cell r="B238">
            <v>16850801</v>
          </cell>
          <cell r="C238" t="str">
            <v>EQUIPO DE TRANSPORTE TRACCION Y ELEVACION</v>
          </cell>
          <cell r="D238">
            <v>-154288423.13999999</v>
          </cell>
          <cell r="E238">
            <v>0</v>
          </cell>
          <cell r="F238">
            <v>2958587</v>
          </cell>
          <cell r="G238">
            <v>-157247010.13999999</v>
          </cell>
        </row>
        <row r="239">
          <cell r="B239">
            <v>1685080101</v>
          </cell>
          <cell r="C239" t="str">
            <v>D.A. Equipo de Transporte, traccion y elevacion</v>
          </cell>
          <cell r="D239">
            <v>-154288423.13999999</v>
          </cell>
          <cell r="E239">
            <v>0</v>
          </cell>
          <cell r="F239">
            <v>2958587</v>
          </cell>
          <cell r="G239">
            <v>-157247010.13999999</v>
          </cell>
        </row>
        <row r="240">
          <cell r="B240">
            <v>168509</v>
          </cell>
          <cell r="C240" t="str">
            <v>EQUIPO DE COMEDOR, COCINA, DESPENSA Y HOTELERIA</v>
          </cell>
          <cell r="D240">
            <v>-770834</v>
          </cell>
          <cell r="E240">
            <v>0</v>
          </cell>
          <cell r="F240">
            <v>35329</v>
          </cell>
          <cell r="G240">
            <v>-806163</v>
          </cell>
        </row>
        <row r="241">
          <cell r="B241">
            <v>16850901</v>
          </cell>
          <cell r="C241" t="str">
            <v>EQUIPO DE COMEDOR, COCINA, DESPENSA Y HOTELERIA</v>
          </cell>
          <cell r="D241">
            <v>-770834</v>
          </cell>
          <cell r="E241">
            <v>0</v>
          </cell>
          <cell r="F241">
            <v>35329</v>
          </cell>
          <cell r="G241">
            <v>-806163</v>
          </cell>
        </row>
        <row r="242">
          <cell r="B242">
            <v>1685090101</v>
          </cell>
          <cell r="C242" t="str">
            <v xml:space="preserve">Equipo de Comedor Cocina Despensa y Hoteleria </v>
          </cell>
          <cell r="D242">
            <v>-770834</v>
          </cell>
          <cell r="E242">
            <v>0</v>
          </cell>
          <cell r="F242">
            <v>35329</v>
          </cell>
          <cell r="G242">
            <v>-806163</v>
          </cell>
        </row>
        <row r="243">
          <cell r="B243">
            <v>19</v>
          </cell>
          <cell r="C243" t="str">
            <v>OTROS ACTIVOS</v>
          </cell>
          <cell r="D243">
            <v>3056189684.9400001</v>
          </cell>
          <cell r="E243">
            <v>1365869282.8900001</v>
          </cell>
          <cell r="F243">
            <v>1042566414.89</v>
          </cell>
          <cell r="G243">
            <v>3379492552.9400001</v>
          </cell>
        </row>
        <row r="244">
          <cell r="B244">
            <v>1906</v>
          </cell>
          <cell r="C244" t="str">
            <v>AVANCES Y ANTICIPOS ENTREGADOS</v>
          </cell>
          <cell r="D244">
            <v>2400861935.4400001</v>
          </cell>
          <cell r="E244">
            <v>821688093.44000006</v>
          </cell>
          <cell r="F244">
            <v>498385225.44</v>
          </cell>
          <cell r="G244">
            <v>2724164803.4400001</v>
          </cell>
        </row>
        <row r="245">
          <cell r="B245">
            <v>190601</v>
          </cell>
          <cell r="C245" t="str">
            <v>ANTICIPOS SOBRE CONVENIOS Y ACUERDOS</v>
          </cell>
          <cell r="D245">
            <v>47737620</v>
          </cell>
          <cell r="E245">
            <v>0</v>
          </cell>
          <cell r="F245">
            <v>0</v>
          </cell>
          <cell r="G245">
            <v>47737620</v>
          </cell>
        </row>
        <row r="246">
          <cell r="B246">
            <v>19060101</v>
          </cell>
          <cell r="C246" t="str">
            <v>ANTICIPOS SOBRE CONVENIOS Y ACUERDOS</v>
          </cell>
          <cell r="D246">
            <v>47737620</v>
          </cell>
          <cell r="E246">
            <v>0</v>
          </cell>
          <cell r="F246">
            <v>0</v>
          </cell>
          <cell r="G246">
            <v>47737620</v>
          </cell>
        </row>
        <row r="247">
          <cell r="B247">
            <v>1906010101</v>
          </cell>
          <cell r="C247" t="str">
            <v>Anticipos sobre Convenios y Acuerdos</v>
          </cell>
          <cell r="D247">
            <v>47737620</v>
          </cell>
          <cell r="E247">
            <v>0</v>
          </cell>
          <cell r="F247">
            <v>0</v>
          </cell>
          <cell r="G247">
            <v>47737620</v>
          </cell>
        </row>
        <row r="248">
          <cell r="B248">
            <v>190603</v>
          </cell>
          <cell r="C248" t="str">
            <v>AVANCES PARA VIATICOS Y GASTOS DE VIAJE</v>
          </cell>
          <cell r="D248">
            <v>90093403</v>
          </cell>
          <cell r="E248">
            <v>79225746</v>
          </cell>
          <cell r="F248">
            <v>62745560</v>
          </cell>
          <cell r="G248">
            <v>106573589</v>
          </cell>
        </row>
        <row r="249">
          <cell r="B249">
            <v>19060301</v>
          </cell>
          <cell r="C249" t="str">
            <v>VIATICOS</v>
          </cell>
          <cell r="D249">
            <v>90093403</v>
          </cell>
          <cell r="E249">
            <v>79225746</v>
          </cell>
          <cell r="F249">
            <v>62745560</v>
          </cell>
          <cell r="G249">
            <v>106573589</v>
          </cell>
        </row>
        <row r="250">
          <cell r="B250">
            <v>1906030101</v>
          </cell>
          <cell r="C250" t="str">
            <v>Avance para Viáticos y Gastos de Viaje al interior</v>
          </cell>
          <cell r="D250">
            <v>90093403</v>
          </cell>
          <cell r="E250">
            <v>79225746</v>
          </cell>
          <cell r="F250">
            <v>62745560</v>
          </cell>
          <cell r="G250">
            <v>106573589</v>
          </cell>
        </row>
        <row r="251">
          <cell r="B251">
            <v>190604</v>
          </cell>
          <cell r="C251" t="str">
            <v>ANTICIPO PARA ADQUISICION DE BIENES Y SERVICIOS</v>
          </cell>
          <cell r="D251">
            <v>1965225696.4400001</v>
          </cell>
          <cell r="E251">
            <v>306822682</v>
          </cell>
          <cell r="F251">
            <v>435639665.44</v>
          </cell>
          <cell r="G251">
            <v>1836408713</v>
          </cell>
        </row>
        <row r="252">
          <cell r="B252">
            <v>19060401</v>
          </cell>
          <cell r="C252" t="str">
            <v>ANTICIPO PARA ADQUISICION DE BIENES Y SERVICIOS</v>
          </cell>
          <cell r="D252">
            <v>1965225696.4400001</v>
          </cell>
          <cell r="E252">
            <v>306822682</v>
          </cell>
          <cell r="F252">
            <v>435639665.44</v>
          </cell>
          <cell r="G252">
            <v>1836408713</v>
          </cell>
        </row>
        <row r="253">
          <cell r="B253">
            <v>1906040102</v>
          </cell>
          <cell r="C253" t="str">
            <v>Anticipo por adquisicion de servicios</v>
          </cell>
          <cell r="D253">
            <v>1965225696.4400001</v>
          </cell>
          <cell r="E253">
            <v>306822682</v>
          </cell>
          <cell r="F253">
            <v>435639665.44</v>
          </cell>
          <cell r="G253">
            <v>1836408713</v>
          </cell>
        </row>
        <row r="254">
          <cell r="B254">
            <v>190690</v>
          </cell>
          <cell r="C254" t="str">
            <v>OTROS AVANCES Y ANTICIPOS</v>
          </cell>
          <cell r="D254">
            <v>297805216</v>
          </cell>
          <cell r="E254">
            <v>435639665.44</v>
          </cell>
          <cell r="F254">
            <v>0</v>
          </cell>
          <cell r="G254">
            <v>733444881.44000006</v>
          </cell>
        </row>
        <row r="255">
          <cell r="B255">
            <v>19069001</v>
          </cell>
          <cell r="C255" t="str">
            <v>ANTICIPOS PARA PROYECTOS DE INVERSION</v>
          </cell>
          <cell r="D255">
            <v>297805216</v>
          </cell>
          <cell r="E255">
            <v>435639665.44</v>
          </cell>
          <cell r="F255">
            <v>0</v>
          </cell>
          <cell r="G255">
            <v>733444881.44000006</v>
          </cell>
        </row>
        <row r="256">
          <cell r="B256">
            <v>1906900102</v>
          </cell>
          <cell r="C256" t="str">
            <v>Anticipos para Proyectos de inversion</v>
          </cell>
          <cell r="D256">
            <v>297805216</v>
          </cell>
          <cell r="E256">
            <v>435639665.44</v>
          </cell>
          <cell r="F256">
            <v>0</v>
          </cell>
          <cell r="G256">
            <v>733444881.44000006</v>
          </cell>
        </row>
        <row r="257">
          <cell r="B257">
            <v>1908</v>
          </cell>
          <cell r="C257" t="str">
            <v>RECURSOS ENTREGADOS EN ADMINISTRACIÒN</v>
          </cell>
          <cell r="D257">
            <v>600483</v>
          </cell>
          <cell r="E257">
            <v>544181189.45000005</v>
          </cell>
          <cell r="F257">
            <v>544181189.45000005</v>
          </cell>
          <cell r="G257">
            <v>600483</v>
          </cell>
        </row>
        <row r="258">
          <cell r="B258">
            <v>190801</v>
          </cell>
          <cell r="C258" t="str">
            <v>EN ADMINISTRACION</v>
          </cell>
          <cell r="D258">
            <v>600483</v>
          </cell>
          <cell r="E258">
            <v>544181189.45000005</v>
          </cell>
          <cell r="F258">
            <v>544181189.45000005</v>
          </cell>
          <cell r="G258">
            <v>600483</v>
          </cell>
        </row>
        <row r="259">
          <cell r="B259">
            <v>19080101</v>
          </cell>
          <cell r="C259" t="str">
            <v>EN ADMINISTRACION</v>
          </cell>
          <cell r="D259">
            <v>600483</v>
          </cell>
          <cell r="E259">
            <v>544181189.45000005</v>
          </cell>
          <cell r="F259">
            <v>544181189.45000005</v>
          </cell>
          <cell r="G259">
            <v>600483</v>
          </cell>
        </row>
        <row r="260">
          <cell r="B260">
            <v>1908010101</v>
          </cell>
          <cell r="C260" t="str">
            <v>En administracion</v>
          </cell>
          <cell r="D260">
            <v>600483</v>
          </cell>
          <cell r="E260">
            <v>0</v>
          </cell>
          <cell r="F260">
            <v>0</v>
          </cell>
          <cell r="G260">
            <v>600483</v>
          </cell>
        </row>
        <row r="261">
          <cell r="B261">
            <v>1908010103</v>
          </cell>
          <cell r="C261" t="str">
            <v>Asignacion para la Inversion Regional</v>
          </cell>
          <cell r="D261">
            <v>0</v>
          </cell>
          <cell r="E261">
            <v>544181189.45000005</v>
          </cell>
          <cell r="F261">
            <v>544181189.45000005</v>
          </cell>
          <cell r="G261">
            <v>0</v>
          </cell>
        </row>
        <row r="262">
          <cell r="B262">
            <v>1909</v>
          </cell>
          <cell r="C262" t="str">
            <v>DEPOSITOS ENTREGADOS EN GARANTIA</v>
          </cell>
          <cell r="D262">
            <v>654727266.5</v>
          </cell>
          <cell r="E262">
            <v>0</v>
          </cell>
          <cell r="F262">
            <v>0</v>
          </cell>
          <cell r="G262">
            <v>654727266.5</v>
          </cell>
        </row>
        <row r="263">
          <cell r="B263">
            <v>190903</v>
          </cell>
          <cell r="C263" t="str">
            <v>DEPOSITOS JUDICIALES</v>
          </cell>
          <cell r="D263">
            <v>654727266.5</v>
          </cell>
          <cell r="E263">
            <v>0</v>
          </cell>
          <cell r="F263">
            <v>0</v>
          </cell>
          <cell r="G263">
            <v>654727266.5</v>
          </cell>
        </row>
        <row r="264">
          <cell r="B264">
            <v>19090301</v>
          </cell>
          <cell r="C264" t="str">
            <v>Depositos Judiciales por embargo</v>
          </cell>
          <cell r="D264">
            <v>654727266.5</v>
          </cell>
          <cell r="E264">
            <v>0</v>
          </cell>
          <cell r="F264">
            <v>0</v>
          </cell>
          <cell r="G264">
            <v>654727266.5</v>
          </cell>
        </row>
        <row r="265">
          <cell r="B265">
            <v>1909030101</v>
          </cell>
          <cell r="C265" t="str">
            <v>Depositos Judiciales por Embargo</v>
          </cell>
          <cell r="D265">
            <v>654727266.5</v>
          </cell>
          <cell r="E265">
            <v>0</v>
          </cell>
          <cell r="F265">
            <v>0</v>
          </cell>
          <cell r="G265">
            <v>654727266.5</v>
          </cell>
        </row>
        <row r="266">
          <cell r="B266">
            <v>2</v>
          </cell>
          <cell r="C266" t="str">
            <v>PASIVO</v>
          </cell>
          <cell r="D266">
            <v>-10016928328.25</v>
          </cell>
          <cell r="E266">
            <v>8039757866.0699997</v>
          </cell>
          <cell r="F266">
            <v>7580743486.9399996</v>
          </cell>
          <cell r="G266">
            <v>-9557913949.1200008</v>
          </cell>
        </row>
        <row r="267">
          <cell r="B267">
            <v>24</v>
          </cell>
          <cell r="C267" t="str">
            <v>CUENTAS POR PAGAR</v>
          </cell>
          <cell r="D267">
            <v>-1593971957.8</v>
          </cell>
          <cell r="E267">
            <v>6398393327.6400003</v>
          </cell>
          <cell r="F267">
            <v>6082987399.4399996</v>
          </cell>
          <cell r="G267">
            <v>-1278566029.5999999</v>
          </cell>
        </row>
        <row r="268">
          <cell r="B268">
            <v>2401</v>
          </cell>
          <cell r="C268" t="str">
            <v>ADQUISICION DE BIENES Y SERVICIOS NACIONALES</v>
          </cell>
          <cell r="D268">
            <v>-148791958.40000001</v>
          </cell>
          <cell r="E268">
            <v>3529459820.1700001</v>
          </cell>
          <cell r="F268">
            <v>4245761860.8899999</v>
          </cell>
          <cell r="G268">
            <v>-865093999.12</v>
          </cell>
        </row>
        <row r="269">
          <cell r="B269">
            <v>240101</v>
          </cell>
          <cell r="C269" t="str">
            <v>BIENES Y SERVICIOS</v>
          </cell>
          <cell r="D269">
            <v>-1053057</v>
          </cell>
          <cell r="E269">
            <v>796145769.64999998</v>
          </cell>
          <cell r="F269">
            <v>810447592.64999998</v>
          </cell>
          <cell r="G269">
            <v>-15354880</v>
          </cell>
        </row>
        <row r="270">
          <cell r="B270">
            <v>24010101</v>
          </cell>
          <cell r="C270" t="str">
            <v>BIENES</v>
          </cell>
          <cell r="D270">
            <v>-1053057</v>
          </cell>
          <cell r="E270">
            <v>35799648.520000003</v>
          </cell>
          <cell r="F270">
            <v>34746591.520000003</v>
          </cell>
          <cell r="G270">
            <v>0</v>
          </cell>
        </row>
        <row r="271">
          <cell r="B271">
            <v>2401010101</v>
          </cell>
          <cell r="C271" t="str">
            <v>Bienes</v>
          </cell>
          <cell r="D271">
            <v>-1053057</v>
          </cell>
          <cell r="E271">
            <v>35799648.520000003</v>
          </cell>
          <cell r="F271">
            <v>34746591.520000003</v>
          </cell>
          <cell r="G271">
            <v>0</v>
          </cell>
        </row>
        <row r="272">
          <cell r="B272">
            <v>24010102</v>
          </cell>
          <cell r="C272" t="str">
            <v>SERVICIOS</v>
          </cell>
          <cell r="D272">
            <v>0</v>
          </cell>
          <cell r="E272">
            <v>760346121.13</v>
          </cell>
          <cell r="F272">
            <v>775701001.13</v>
          </cell>
          <cell r="G272">
            <v>-15354880</v>
          </cell>
        </row>
        <row r="273">
          <cell r="B273">
            <v>2401010201</v>
          </cell>
          <cell r="C273" t="str">
            <v>Servicios</v>
          </cell>
          <cell r="D273">
            <v>0</v>
          </cell>
          <cell r="E273">
            <v>760346121.13</v>
          </cell>
          <cell r="F273">
            <v>775701001.13</v>
          </cell>
          <cell r="G273">
            <v>-15354880</v>
          </cell>
        </row>
        <row r="274">
          <cell r="B274">
            <v>240102</v>
          </cell>
          <cell r="C274" t="str">
            <v>PROYECTOS DE INVERSION</v>
          </cell>
          <cell r="D274">
            <v>-147738901.40000001</v>
          </cell>
          <cell r="E274">
            <v>2733314050.52</v>
          </cell>
          <cell r="F274">
            <v>3435314268.2399998</v>
          </cell>
          <cell r="G274">
            <v>-849739119.12</v>
          </cell>
        </row>
        <row r="275">
          <cell r="B275">
            <v>24010201</v>
          </cell>
          <cell r="C275" t="str">
            <v>PROYECTOS DE INVERSION</v>
          </cell>
          <cell r="D275">
            <v>-147738901.40000001</v>
          </cell>
          <cell r="E275">
            <v>2733314050.52</v>
          </cell>
          <cell r="F275">
            <v>3435314268.2399998</v>
          </cell>
          <cell r="G275">
            <v>-849739119.12</v>
          </cell>
        </row>
        <row r="276">
          <cell r="B276">
            <v>2401020101</v>
          </cell>
          <cell r="C276" t="str">
            <v>Interventoria y Consultoria</v>
          </cell>
          <cell r="D276">
            <v>-147738901.40000001</v>
          </cell>
          <cell r="E276">
            <v>495244189.80000001</v>
          </cell>
          <cell r="F276">
            <v>442936118.25999999</v>
          </cell>
          <cell r="G276">
            <v>-95430829.859999999</v>
          </cell>
        </row>
        <row r="277">
          <cell r="B277">
            <v>2401020102</v>
          </cell>
          <cell r="C277" t="str">
            <v>Ejecución de Obras</v>
          </cell>
          <cell r="D277">
            <v>0</v>
          </cell>
          <cell r="E277">
            <v>1992367892.72</v>
          </cell>
          <cell r="F277">
            <v>2593994799.98</v>
          </cell>
          <cell r="G277">
            <v>-601626907.25999999</v>
          </cell>
        </row>
        <row r="278">
          <cell r="B278">
            <v>2401020103</v>
          </cell>
          <cell r="C278" t="str">
            <v>Convenios</v>
          </cell>
          <cell r="D278">
            <v>0</v>
          </cell>
          <cell r="E278">
            <v>245701968</v>
          </cell>
          <cell r="F278">
            <v>398383350</v>
          </cell>
          <cell r="G278">
            <v>-152681382</v>
          </cell>
        </row>
        <row r="279">
          <cell r="B279">
            <v>2407</v>
          </cell>
          <cell r="C279" t="str">
            <v>RECURSOS A FAVOR DE TERCEROS</v>
          </cell>
          <cell r="D279">
            <v>-1126265320.1700001</v>
          </cell>
          <cell r="E279">
            <v>1162283555.0699999</v>
          </cell>
          <cell r="F279">
            <v>168153766</v>
          </cell>
          <cell r="G279">
            <v>-132135531.09999999</v>
          </cell>
        </row>
        <row r="280">
          <cell r="B280">
            <v>240706</v>
          </cell>
          <cell r="C280" t="str">
            <v>COBRO CARTERA DE TERCEROS</v>
          </cell>
          <cell r="D280">
            <v>-503881079</v>
          </cell>
          <cell r="E280">
            <v>558215788</v>
          </cell>
          <cell r="F280">
            <v>112976283</v>
          </cell>
          <cell r="G280">
            <v>-58641574</v>
          </cell>
        </row>
        <row r="281">
          <cell r="B281">
            <v>24070601</v>
          </cell>
          <cell r="C281" t="str">
            <v>CONTRIB.ESPECIAL 5% CONTRATOS DE O.</v>
          </cell>
          <cell r="D281">
            <v>-503881079</v>
          </cell>
          <cell r="E281">
            <v>558215788</v>
          </cell>
          <cell r="F281">
            <v>112976283</v>
          </cell>
          <cell r="G281">
            <v>-58641574</v>
          </cell>
        </row>
        <row r="282">
          <cell r="B282">
            <v>2407060101</v>
          </cell>
          <cell r="C282" t="str">
            <v>CONTRIB.ESPECIAL 5% CONTRATOS DE O.</v>
          </cell>
          <cell r="D282">
            <v>-503881079</v>
          </cell>
          <cell r="E282">
            <v>558215788</v>
          </cell>
          <cell r="F282">
            <v>112976283</v>
          </cell>
          <cell r="G282">
            <v>-58641574</v>
          </cell>
        </row>
        <row r="283">
          <cell r="B283">
            <v>240720</v>
          </cell>
          <cell r="C283" t="str">
            <v>RECAUDOS POR CLASIFICAR</v>
          </cell>
          <cell r="D283">
            <v>-23825671.34</v>
          </cell>
          <cell r="E283">
            <v>5509192.8499999996</v>
          </cell>
          <cell r="F283">
            <v>7590024</v>
          </cell>
          <cell r="G283">
            <v>-25906502.489999998</v>
          </cell>
        </row>
        <row r="284">
          <cell r="B284">
            <v>24072001</v>
          </cell>
          <cell r="C284" t="str">
            <v>CONSIGNACIONES POR IDENTIFICAR</v>
          </cell>
          <cell r="D284">
            <v>-23825671.34</v>
          </cell>
          <cell r="E284">
            <v>5509192.8499999996</v>
          </cell>
          <cell r="F284">
            <v>7590024</v>
          </cell>
          <cell r="G284">
            <v>-25906502.489999998</v>
          </cell>
        </row>
        <row r="285">
          <cell r="B285">
            <v>2407200101</v>
          </cell>
          <cell r="C285" t="str">
            <v>Cuenta uso de Agua</v>
          </cell>
          <cell r="D285">
            <v>-1914262.95</v>
          </cell>
          <cell r="E285">
            <v>0</v>
          </cell>
          <cell r="F285">
            <v>622930</v>
          </cell>
          <cell r="G285">
            <v>-2537192.9500000002</v>
          </cell>
        </row>
        <row r="286">
          <cell r="B286">
            <v>2407200102</v>
          </cell>
          <cell r="C286" t="str">
            <v>Cuenta Tasa Retributiva</v>
          </cell>
          <cell r="D286">
            <v>-1253876.3899999999</v>
          </cell>
          <cell r="E286">
            <v>19445</v>
          </cell>
          <cell r="F286">
            <v>0</v>
          </cell>
          <cell r="G286">
            <v>-1234431.3899999999</v>
          </cell>
        </row>
        <row r="287">
          <cell r="B287">
            <v>2407200103</v>
          </cell>
          <cell r="C287" t="str">
            <v>Otras no identificadas</v>
          </cell>
          <cell r="D287">
            <v>-20657532</v>
          </cell>
          <cell r="E287">
            <v>5489747.8499999996</v>
          </cell>
          <cell r="F287">
            <v>6967094</v>
          </cell>
          <cell r="G287">
            <v>-22134878.149999999</v>
          </cell>
        </row>
        <row r="288">
          <cell r="B288">
            <v>240722</v>
          </cell>
          <cell r="C288" t="str">
            <v>ESTAMPILLAS</v>
          </cell>
          <cell r="D288">
            <v>-598558569.83000004</v>
          </cell>
          <cell r="E288">
            <v>598558574.22000003</v>
          </cell>
          <cell r="F288">
            <v>47587459</v>
          </cell>
          <cell r="G288">
            <v>-47587454.609999999</v>
          </cell>
        </row>
        <row r="289">
          <cell r="B289">
            <v>24072203</v>
          </cell>
          <cell r="C289" t="str">
            <v>ESTAMPILLA PRO UNIV. N/AL Y DEMAS UNIV. ESTATALES</v>
          </cell>
          <cell r="D289">
            <v>-598558569.83000004</v>
          </cell>
          <cell r="E289">
            <v>598558574.22000003</v>
          </cell>
          <cell r="F289">
            <v>47587459</v>
          </cell>
          <cell r="G289">
            <v>-47587454.609999999</v>
          </cell>
        </row>
        <row r="290">
          <cell r="B290">
            <v>2407220301</v>
          </cell>
          <cell r="C290" t="str">
            <v>ESTAMPILLA UNIV. NAL</v>
          </cell>
          <cell r="D290">
            <v>-598558569.83000004</v>
          </cell>
          <cell r="E290">
            <v>598558574.22000003</v>
          </cell>
          <cell r="F290">
            <v>47587459</v>
          </cell>
          <cell r="G290">
            <v>-47587454.609999999</v>
          </cell>
        </row>
        <row r="291">
          <cell r="B291">
            <v>2424</v>
          </cell>
          <cell r="C291" t="str">
            <v>DESCUENTOS DE NOMINA</v>
          </cell>
          <cell r="D291">
            <v>-47475261</v>
          </cell>
          <cell r="E291">
            <v>61603038</v>
          </cell>
          <cell r="F291">
            <v>104728422</v>
          </cell>
          <cell r="G291">
            <v>-90600645</v>
          </cell>
        </row>
        <row r="292">
          <cell r="B292">
            <v>242401</v>
          </cell>
          <cell r="C292" t="str">
            <v>APORTES A FONDOS PENSIONALES</v>
          </cell>
          <cell r="D292">
            <v>-21523637</v>
          </cell>
          <cell r="E292">
            <v>20677390</v>
          </cell>
          <cell r="F292">
            <v>19302054</v>
          </cell>
          <cell r="G292">
            <v>-20148301</v>
          </cell>
        </row>
        <row r="293">
          <cell r="B293">
            <v>24240101</v>
          </cell>
          <cell r="C293" t="str">
            <v>APORTES A FONDOS PENSIONALES</v>
          </cell>
          <cell r="D293">
            <v>-21523637</v>
          </cell>
          <cell r="E293">
            <v>20677390</v>
          </cell>
          <cell r="F293">
            <v>19302054</v>
          </cell>
          <cell r="G293">
            <v>-20148301</v>
          </cell>
        </row>
        <row r="294">
          <cell r="B294">
            <v>2424010102</v>
          </cell>
          <cell r="C294" t="str">
            <v>Pensiones Colpensiones</v>
          </cell>
          <cell r="D294">
            <v>-15925699</v>
          </cell>
          <cell r="E294">
            <v>15260400</v>
          </cell>
          <cell r="F294">
            <v>14534200</v>
          </cell>
          <cell r="G294">
            <v>-15199499</v>
          </cell>
        </row>
        <row r="295">
          <cell r="B295">
            <v>2424010104</v>
          </cell>
          <cell r="C295" t="str">
            <v>Pensiones Porvenir</v>
          </cell>
          <cell r="D295">
            <v>-3466838</v>
          </cell>
          <cell r="E295">
            <v>3325590</v>
          </cell>
          <cell r="F295">
            <v>2907584</v>
          </cell>
          <cell r="G295">
            <v>-3048832</v>
          </cell>
        </row>
        <row r="296">
          <cell r="B296">
            <v>2424010105</v>
          </cell>
          <cell r="C296" t="str">
            <v>Pensiones Colfondos</v>
          </cell>
          <cell r="D296">
            <v>-1307100</v>
          </cell>
          <cell r="E296">
            <v>1267400</v>
          </cell>
          <cell r="F296">
            <v>1183817</v>
          </cell>
          <cell r="G296">
            <v>-1223517</v>
          </cell>
        </row>
        <row r="297">
          <cell r="B297">
            <v>2424010106</v>
          </cell>
          <cell r="C297" t="str">
            <v>Pensiones Protección</v>
          </cell>
          <cell r="D297">
            <v>-576600</v>
          </cell>
          <cell r="E297">
            <v>576600</v>
          </cell>
          <cell r="F297">
            <v>429122</v>
          </cell>
          <cell r="G297">
            <v>-429122</v>
          </cell>
        </row>
        <row r="298">
          <cell r="B298">
            <v>2424010107</v>
          </cell>
          <cell r="C298" t="str">
            <v>Pensiones SKANDIA</v>
          </cell>
          <cell r="D298">
            <v>-247400</v>
          </cell>
          <cell r="E298">
            <v>247400</v>
          </cell>
          <cell r="F298">
            <v>247331</v>
          </cell>
          <cell r="G298">
            <v>-247331</v>
          </cell>
        </row>
        <row r="299">
          <cell r="B299">
            <v>242402</v>
          </cell>
          <cell r="C299" t="str">
            <v>APORTES A SEGURIDAD SOCIAL EN SALUD</v>
          </cell>
          <cell r="D299">
            <v>-21528737</v>
          </cell>
          <cell r="E299">
            <v>20652042</v>
          </cell>
          <cell r="F299">
            <v>20880482</v>
          </cell>
          <cell r="G299">
            <v>-21757177</v>
          </cell>
        </row>
        <row r="300">
          <cell r="B300">
            <v>24240201</v>
          </cell>
          <cell r="C300" t="str">
            <v>APORTES A SEGURIDAD SOCIAL EN SALUD</v>
          </cell>
          <cell r="D300">
            <v>-21528737</v>
          </cell>
          <cell r="E300">
            <v>20652042</v>
          </cell>
          <cell r="F300">
            <v>19431183</v>
          </cell>
          <cell r="G300">
            <v>-20307878</v>
          </cell>
        </row>
        <row r="301">
          <cell r="B301">
            <v>2424020103</v>
          </cell>
          <cell r="C301" t="str">
            <v>Salud Sanitas</v>
          </cell>
          <cell r="D301">
            <v>-14728958</v>
          </cell>
          <cell r="E301">
            <v>14249242</v>
          </cell>
          <cell r="F301">
            <v>13123832</v>
          </cell>
          <cell r="G301">
            <v>-13603548</v>
          </cell>
        </row>
        <row r="302">
          <cell r="B302">
            <v>2424020106</v>
          </cell>
          <cell r="C302" t="str">
            <v>Salud Famisanar</v>
          </cell>
          <cell r="D302">
            <v>-725291</v>
          </cell>
          <cell r="E302">
            <v>699900</v>
          </cell>
          <cell r="F302">
            <v>1088707</v>
          </cell>
          <cell r="G302">
            <v>-1114098</v>
          </cell>
        </row>
        <row r="303">
          <cell r="B303">
            <v>2424020109</v>
          </cell>
          <cell r="C303" t="str">
            <v>Salud total</v>
          </cell>
          <cell r="D303">
            <v>-2469402</v>
          </cell>
          <cell r="E303">
            <v>2270500</v>
          </cell>
          <cell r="F303">
            <v>1893134</v>
          </cell>
          <cell r="G303">
            <v>-2092036</v>
          </cell>
        </row>
        <row r="304">
          <cell r="B304">
            <v>2424020111</v>
          </cell>
          <cell r="C304" t="str">
            <v>Salud NUEVA E.P.S. S.A.</v>
          </cell>
          <cell r="D304">
            <v>-2505886</v>
          </cell>
          <cell r="E304">
            <v>2333200</v>
          </cell>
          <cell r="F304">
            <v>2226630</v>
          </cell>
          <cell r="G304">
            <v>-2399316</v>
          </cell>
        </row>
        <row r="305">
          <cell r="B305">
            <v>2424020115</v>
          </cell>
          <cell r="C305" t="str">
            <v>MUTUAL SER EPS</v>
          </cell>
          <cell r="D305">
            <v>-535400</v>
          </cell>
          <cell r="E305">
            <v>535400</v>
          </cell>
          <cell r="F305">
            <v>535292</v>
          </cell>
          <cell r="G305">
            <v>-535292</v>
          </cell>
        </row>
        <row r="306">
          <cell r="B306">
            <v>2424020116</v>
          </cell>
          <cell r="C306" t="str">
            <v>Coperativa de Desarrollo Integral COOSALUD</v>
          </cell>
          <cell r="D306">
            <v>-174000</v>
          </cell>
          <cell r="E306">
            <v>174000</v>
          </cell>
          <cell r="F306">
            <v>173926</v>
          </cell>
          <cell r="G306">
            <v>-173926</v>
          </cell>
        </row>
        <row r="307">
          <cell r="B307">
            <v>2424020121</v>
          </cell>
          <cell r="C307" t="str">
            <v>CAJACOPI</v>
          </cell>
          <cell r="D307">
            <v>-141400</v>
          </cell>
          <cell r="E307">
            <v>141400</v>
          </cell>
          <cell r="F307">
            <v>141390</v>
          </cell>
          <cell r="G307">
            <v>-141390</v>
          </cell>
        </row>
        <row r="308">
          <cell r="B308">
            <v>2424020122</v>
          </cell>
          <cell r="C308" t="str">
            <v>COOSALUD ENTIDAD PROMOTORA DE SALUD SA</v>
          </cell>
          <cell r="D308">
            <v>-248400</v>
          </cell>
          <cell r="E308">
            <v>248400</v>
          </cell>
          <cell r="F308">
            <v>248272</v>
          </cell>
          <cell r="G308">
            <v>-248272</v>
          </cell>
        </row>
        <row r="309">
          <cell r="B309">
            <v>24240202</v>
          </cell>
          <cell r="C309" t="str">
            <v>APORTES A SALUD PREPAGADA</v>
          </cell>
          <cell r="D309">
            <v>0</v>
          </cell>
          <cell r="E309">
            <v>0</v>
          </cell>
          <cell r="F309">
            <v>1449299</v>
          </cell>
          <cell r="G309">
            <v>-1449299</v>
          </cell>
        </row>
        <row r="310">
          <cell r="B310">
            <v>2424020201</v>
          </cell>
          <cell r="C310" t="str">
            <v>Salud Prepagada COLSANITAS S.A.</v>
          </cell>
          <cell r="D310">
            <v>0</v>
          </cell>
          <cell r="E310">
            <v>0</v>
          </cell>
          <cell r="F310">
            <v>1114000</v>
          </cell>
          <cell r="G310">
            <v>-1114000</v>
          </cell>
        </row>
        <row r="311">
          <cell r="B311">
            <v>2424020202</v>
          </cell>
          <cell r="C311" t="str">
            <v>PLAN PREMIUM EPS SANITAS</v>
          </cell>
          <cell r="D311">
            <v>0</v>
          </cell>
          <cell r="E311">
            <v>0</v>
          </cell>
          <cell r="F311">
            <v>335299</v>
          </cell>
          <cell r="G311">
            <v>-335299</v>
          </cell>
        </row>
        <row r="312">
          <cell r="B312">
            <v>242404</v>
          </cell>
          <cell r="C312" t="str">
            <v>SINDICATOS</v>
          </cell>
          <cell r="D312">
            <v>0</v>
          </cell>
          <cell r="E312">
            <v>0</v>
          </cell>
          <cell r="F312">
            <v>503992</v>
          </cell>
          <cell r="G312">
            <v>-503992</v>
          </cell>
        </row>
        <row r="313">
          <cell r="B313">
            <v>24240401</v>
          </cell>
          <cell r="C313" t="str">
            <v>SINDICATOS</v>
          </cell>
          <cell r="D313">
            <v>0</v>
          </cell>
          <cell r="E313">
            <v>0</v>
          </cell>
          <cell r="F313">
            <v>503992</v>
          </cell>
          <cell r="G313">
            <v>-503992</v>
          </cell>
        </row>
        <row r="314">
          <cell r="B314">
            <v>2424040101</v>
          </cell>
          <cell r="C314" t="str">
            <v>Sindicatos</v>
          </cell>
          <cell r="D314">
            <v>0</v>
          </cell>
          <cell r="E314">
            <v>0</v>
          </cell>
          <cell r="F314">
            <v>503992</v>
          </cell>
          <cell r="G314">
            <v>-503992</v>
          </cell>
        </row>
        <row r="315">
          <cell r="B315">
            <v>242407</v>
          </cell>
          <cell r="C315" t="str">
            <v>LIBRANZAS</v>
          </cell>
          <cell r="D315">
            <v>-427142</v>
          </cell>
          <cell r="E315">
            <v>13593895</v>
          </cell>
          <cell r="F315">
            <v>52946356</v>
          </cell>
          <cell r="G315">
            <v>-39779603</v>
          </cell>
        </row>
        <row r="316">
          <cell r="B316">
            <v>24240701</v>
          </cell>
          <cell r="C316" t="str">
            <v>LIBRANZAS</v>
          </cell>
          <cell r="D316">
            <v>-427142</v>
          </cell>
          <cell r="E316">
            <v>13593895</v>
          </cell>
          <cell r="F316">
            <v>52946356</v>
          </cell>
          <cell r="G316">
            <v>-39779603</v>
          </cell>
        </row>
        <row r="317">
          <cell r="B317">
            <v>2424070103</v>
          </cell>
          <cell r="C317" t="str">
            <v>BBVA</v>
          </cell>
          <cell r="D317">
            <v>0</v>
          </cell>
          <cell r="E317">
            <v>13593895</v>
          </cell>
          <cell r="F317">
            <v>21122105</v>
          </cell>
          <cell r="G317">
            <v>-7528210</v>
          </cell>
        </row>
        <row r="318">
          <cell r="B318">
            <v>2424070104</v>
          </cell>
          <cell r="C318" t="str">
            <v>DAVIVIENDA</v>
          </cell>
          <cell r="D318">
            <v>0</v>
          </cell>
          <cell r="E318">
            <v>0</v>
          </cell>
          <cell r="F318">
            <v>9419000</v>
          </cell>
          <cell r="G318">
            <v>-9419000</v>
          </cell>
        </row>
        <row r="319">
          <cell r="B319">
            <v>2424070105</v>
          </cell>
          <cell r="C319" t="str">
            <v>LA ASCENSION S.A.</v>
          </cell>
          <cell r="D319">
            <v>0</v>
          </cell>
          <cell r="E319">
            <v>0</v>
          </cell>
          <cell r="F319">
            <v>520600</v>
          </cell>
          <cell r="G319">
            <v>-520600</v>
          </cell>
        </row>
        <row r="320">
          <cell r="B320">
            <v>2424070109</v>
          </cell>
          <cell r="C320" t="str">
            <v>BANCO DE OCCIDENTE</v>
          </cell>
          <cell r="D320">
            <v>0</v>
          </cell>
          <cell r="E320">
            <v>0</v>
          </cell>
          <cell r="F320">
            <v>19615630</v>
          </cell>
          <cell r="G320">
            <v>-19615630</v>
          </cell>
        </row>
        <row r="321">
          <cell r="B321">
            <v>2424070110</v>
          </cell>
          <cell r="C321" t="str">
            <v>JARDINES DE PAZ</v>
          </cell>
          <cell r="D321">
            <v>0</v>
          </cell>
          <cell r="E321">
            <v>0</v>
          </cell>
          <cell r="F321">
            <v>114000</v>
          </cell>
          <cell r="G321">
            <v>-114000</v>
          </cell>
        </row>
        <row r="322">
          <cell r="B322">
            <v>2424070111</v>
          </cell>
          <cell r="C322" t="str">
            <v>LOS OLIVOS</v>
          </cell>
          <cell r="D322">
            <v>0</v>
          </cell>
          <cell r="E322">
            <v>0</v>
          </cell>
          <cell r="F322">
            <v>129600</v>
          </cell>
          <cell r="G322">
            <v>-129600</v>
          </cell>
        </row>
        <row r="323">
          <cell r="B323">
            <v>2424070115</v>
          </cell>
          <cell r="C323" t="str">
            <v>CREDISERVICIOS SAS</v>
          </cell>
          <cell r="D323">
            <v>-427142</v>
          </cell>
          <cell r="E323">
            <v>0</v>
          </cell>
          <cell r="F323">
            <v>1101421</v>
          </cell>
          <cell r="G323">
            <v>-1528563</v>
          </cell>
        </row>
        <row r="324">
          <cell r="B324">
            <v>2424070116</v>
          </cell>
          <cell r="C324" t="str">
            <v>SOCIAL CREDIT SAS</v>
          </cell>
          <cell r="D324">
            <v>0</v>
          </cell>
          <cell r="E324">
            <v>0</v>
          </cell>
          <cell r="F324">
            <v>924000</v>
          </cell>
          <cell r="G324">
            <v>-924000</v>
          </cell>
        </row>
        <row r="325">
          <cell r="B325">
            <v>242411</v>
          </cell>
          <cell r="C325" t="str">
            <v>EMBARGOS JUDICIALES</v>
          </cell>
          <cell r="D325">
            <v>-558545</v>
          </cell>
          <cell r="E325">
            <v>3370711</v>
          </cell>
          <cell r="F325">
            <v>8165338</v>
          </cell>
          <cell r="G325">
            <v>-5353172</v>
          </cell>
        </row>
        <row r="326">
          <cell r="B326">
            <v>24241101</v>
          </cell>
          <cell r="C326" t="str">
            <v>EMBARGOS JUDICIALES</v>
          </cell>
          <cell r="D326">
            <v>-558545</v>
          </cell>
          <cell r="E326">
            <v>3370711</v>
          </cell>
          <cell r="F326">
            <v>8165338</v>
          </cell>
          <cell r="G326">
            <v>-5353172</v>
          </cell>
        </row>
        <row r="327">
          <cell r="B327">
            <v>2424110101</v>
          </cell>
          <cell r="C327" t="str">
            <v>Embargos Judiciales</v>
          </cell>
          <cell r="D327">
            <v>-558545</v>
          </cell>
          <cell r="E327">
            <v>3370711</v>
          </cell>
          <cell r="F327">
            <v>8165338</v>
          </cell>
          <cell r="G327">
            <v>-5353172</v>
          </cell>
        </row>
        <row r="328">
          <cell r="B328">
            <v>242490</v>
          </cell>
          <cell r="C328" t="str">
            <v>OTROS DESCUENTOS DE NOMINA</v>
          </cell>
          <cell r="D328">
            <v>-3437200</v>
          </cell>
          <cell r="E328">
            <v>3309000</v>
          </cell>
          <cell r="F328">
            <v>2930200</v>
          </cell>
          <cell r="G328">
            <v>-3058400</v>
          </cell>
        </row>
        <row r="329">
          <cell r="B329">
            <v>24249002</v>
          </cell>
          <cell r="C329" t="str">
            <v>FONDO DE SOLIDARIDAD Y GARANTIA EN SALUD</v>
          </cell>
          <cell r="D329">
            <v>-3437200</v>
          </cell>
          <cell r="E329">
            <v>3309000</v>
          </cell>
          <cell r="F329">
            <v>2930200</v>
          </cell>
          <cell r="G329">
            <v>-3058400</v>
          </cell>
        </row>
        <row r="330">
          <cell r="B330">
            <v>2424900202</v>
          </cell>
          <cell r="C330" t="str">
            <v>Fondo de Solidaridad Colpensiones</v>
          </cell>
          <cell r="D330">
            <v>-2788600</v>
          </cell>
          <cell r="E330">
            <v>2685800</v>
          </cell>
          <cell r="F330">
            <v>2440200</v>
          </cell>
          <cell r="G330">
            <v>-2543000</v>
          </cell>
        </row>
        <row r="331">
          <cell r="B331">
            <v>2424900203</v>
          </cell>
          <cell r="C331" t="str">
            <v>Fondo de solidaridad Porvenir</v>
          </cell>
          <cell r="D331">
            <v>-384400</v>
          </cell>
          <cell r="E331">
            <v>359000</v>
          </cell>
          <cell r="F331">
            <v>321000</v>
          </cell>
          <cell r="G331">
            <v>-346400</v>
          </cell>
        </row>
        <row r="332">
          <cell r="B332">
            <v>2424900204</v>
          </cell>
          <cell r="C332" t="str">
            <v>Fondo de solidaridad Protección</v>
          </cell>
          <cell r="D332">
            <v>-44400</v>
          </cell>
          <cell r="E332">
            <v>44400</v>
          </cell>
          <cell r="F332">
            <v>0</v>
          </cell>
          <cell r="G332">
            <v>0</v>
          </cell>
        </row>
        <row r="333">
          <cell r="B333">
            <v>2424900205</v>
          </cell>
          <cell r="C333" t="str">
            <v>Fondo de solidaridad Colfondos</v>
          </cell>
          <cell r="D333">
            <v>-157800</v>
          </cell>
          <cell r="E333">
            <v>157800</v>
          </cell>
          <cell r="F333">
            <v>107000</v>
          </cell>
          <cell r="G333">
            <v>-107000</v>
          </cell>
        </row>
        <row r="334">
          <cell r="B334">
            <v>2424900206</v>
          </cell>
          <cell r="C334" t="str">
            <v>Fondo de solidaridad Skandia</v>
          </cell>
          <cell r="D334">
            <v>-62000</v>
          </cell>
          <cell r="E334">
            <v>62000</v>
          </cell>
          <cell r="F334">
            <v>62000</v>
          </cell>
          <cell r="G334">
            <v>-62000</v>
          </cell>
        </row>
        <row r="335">
          <cell r="B335">
            <v>2436</v>
          </cell>
          <cell r="C335" t="str">
            <v>RETENCION EN LA FUENTE E IMPUESTO DE TIMBRE</v>
          </cell>
          <cell r="D335">
            <v>-220598000</v>
          </cell>
          <cell r="E335">
            <v>220598545</v>
          </cell>
          <cell r="F335">
            <v>127850545</v>
          </cell>
          <cell r="G335">
            <v>-127850000</v>
          </cell>
        </row>
        <row r="336">
          <cell r="B336">
            <v>243603</v>
          </cell>
          <cell r="C336" t="str">
            <v>HONORARIOS</v>
          </cell>
          <cell r="D336">
            <v>-48484000</v>
          </cell>
          <cell r="E336">
            <v>48484000</v>
          </cell>
          <cell r="F336">
            <v>10254000</v>
          </cell>
          <cell r="G336">
            <v>-10254000</v>
          </cell>
        </row>
        <row r="337">
          <cell r="B337">
            <v>24360301</v>
          </cell>
          <cell r="C337" t="str">
            <v>HONORARIOS</v>
          </cell>
          <cell r="D337">
            <v>-48484000</v>
          </cell>
          <cell r="E337">
            <v>48484000</v>
          </cell>
          <cell r="F337">
            <v>10254000</v>
          </cell>
          <cell r="G337">
            <v>-10254000</v>
          </cell>
        </row>
        <row r="338">
          <cell r="B338">
            <v>2436030101</v>
          </cell>
          <cell r="C338" t="str">
            <v>HONORARIOS</v>
          </cell>
          <cell r="D338">
            <v>-48484000</v>
          </cell>
          <cell r="E338">
            <v>48484000</v>
          </cell>
          <cell r="F338">
            <v>10254000</v>
          </cell>
          <cell r="G338">
            <v>-10254000</v>
          </cell>
        </row>
        <row r="339">
          <cell r="B339">
            <v>243605</v>
          </cell>
          <cell r="C339" t="str">
            <v>SERVICIOS</v>
          </cell>
          <cell r="D339">
            <v>-7279000</v>
          </cell>
          <cell r="E339">
            <v>7279193</v>
          </cell>
          <cell r="F339">
            <v>6685193</v>
          </cell>
          <cell r="G339">
            <v>-6685000</v>
          </cell>
        </row>
        <row r="340">
          <cell r="B340">
            <v>24360501</v>
          </cell>
          <cell r="C340" t="str">
            <v>SERVICIOS EN GENERAL</v>
          </cell>
          <cell r="D340">
            <v>-7279000</v>
          </cell>
          <cell r="E340">
            <v>7279193</v>
          </cell>
          <cell r="F340">
            <v>6685193</v>
          </cell>
          <cell r="G340">
            <v>-6685000</v>
          </cell>
        </row>
        <row r="341">
          <cell r="B341">
            <v>2436050101</v>
          </cell>
          <cell r="C341" t="str">
            <v>SERVICIOS EN GENERAL</v>
          </cell>
          <cell r="D341">
            <v>-7279000</v>
          </cell>
          <cell r="E341">
            <v>7279193</v>
          </cell>
          <cell r="F341">
            <v>6685193</v>
          </cell>
          <cell r="G341">
            <v>-6685000</v>
          </cell>
        </row>
        <row r="342">
          <cell r="B342">
            <v>243606</v>
          </cell>
          <cell r="C342" t="str">
            <v>ARRENDAMIENTOS</v>
          </cell>
          <cell r="D342">
            <v>-4921000</v>
          </cell>
          <cell r="E342">
            <v>4921118</v>
          </cell>
          <cell r="F342">
            <v>4959118</v>
          </cell>
          <cell r="G342">
            <v>-4959000</v>
          </cell>
        </row>
        <row r="343">
          <cell r="B343">
            <v>24360601</v>
          </cell>
          <cell r="C343" t="str">
            <v>ARRENDAMIENTOS</v>
          </cell>
          <cell r="D343">
            <v>-4921000</v>
          </cell>
          <cell r="E343">
            <v>4921118</v>
          </cell>
          <cell r="F343">
            <v>4959118</v>
          </cell>
          <cell r="G343">
            <v>-4959000</v>
          </cell>
        </row>
        <row r="344">
          <cell r="B344">
            <v>2436060101</v>
          </cell>
          <cell r="C344" t="str">
            <v>ARRENDAMIENTO</v>
          </cell>
          <cell r="D344">
            <v>-4921000</v>
          </cell>
          <cell r="E344">
            <v>4921118</v>
          </cell>
          <cell r="F344">
            <v>4959118</v>
          </cell>
          <cell r="G344">
            <v>-4959000</v>
          </cell>
        </row>
        <row r="345">
          <cell r="B345">
            <v>243608</v>
          </cell>
          <cell r="C345" t="str">
            <v>COMPRAS</v>
          </cell>
          <cell r="D345">
            <v>-473000</v>
          </cell>
          <cell r="E345">
            <v>473234</v>
          </cell>
          <cell r="F345">
            <v>359234</v>
          </cell>
          <cell r="G345">
            <v>-359000</v>
          </cell>
        </row>
        <row r="346">
          <cell r="B346">
            <v>24360801</v>
          </cell>
          <cell r="C346" t="str">
            <v>COMPRAS EN GENERAL</v>
          </cell>
          <cell r="D346">
            <v>-473000</v>
          </cell>
          <cell r="E346">
            <v>473234</v>
          </cell>
          <cell r="F346">
            <v>359234</v>
          </cell>
          <cell r="G346">
            <v>-359000</v>
          </cell>
        </row>
        <row r="347">
          <cell r="B347">
            <v>2436080101</v>
          </cell>
          <cell r="C347" t="str">
            <v>COMPRAS EN GENERAL</v>
          </cell>
          <cell r="D347">
            <v>-473000</v>
          </cell>
          <cell r="E347">
            <v>473234</v>
          </cell>
          <cell r="F347">
            <v>359234</v>
          </cell>
          <cell r="G347">
            <v>-359000</v>
          </cell>
        </row>
        <row r="348">
          <cell r="B348">
            <v>243615</v>
          </cell>
          <cell r="C348" t="str">
            <v>Rentas de Trabajo</v>
          </cell>
          <cell r="D348">
            <v>-17992000</v>
          </cell>
          <cell r="E348">
            <v>17992000</v>
          </cell>
          <cell r="F348">
            <v>35162000</v>
          </cell>
          <cell r="G348">
            <v>-35162000</v>
          </cell>
        </row>
        <row r="349">
          <cell r="B349">
            <v>24361501</v>
          </cell>
          <cell r="C349" t="str">
            <v>A EMPLEADOS ARTICULO 383 ET</v>
          </cell>
          <cell r="D349">
            <v>-17992000</v>
          </cell>
          <cell r="E349">
            <v>17992000</v>
          </cell>
          <cell r="F349">
            <v>35162000</v>
          </cell>
          <cell r="G349">
            <v>-35162000</v>
          </cell>
        </row>
        <row r="350">
          <cell r="B350">
            <v>2436150101</v>
          </cell>
          <cell r="C350" t="str">
            <v>A EMPLEADOS ARTICULO 383 CTA 02017</v>
          </cell>
          <cell r="D350">
            <v>-17992000</v>
          </cell>
          <cell r="E350">
            <v>17992000</v>
          </cell>
          <cell r="F350">
            <v>35162000</v>
          </cell>
          <cell r="G350">
            <v>-35162000</v>
          </cell>
        </row>
        <row r="351">
          <cell r="B351">
            <v>243625</v>
          </cell>
          <cell r="C351" t="str">
            <v>Impuesto a las Ventas Retenido</v>
          </cell>
          <cell r="D351">
            <v>-37258000</v>
          </cell>
          <cell r="E351">
            <v>37258000</v>
          </cell>
          <cell r="F351">
            <v>15922000</v>
          </cell>
          <cell r="G351">
            <v>-15922000</v>
          </cell>
        </row>
        <row r="352">
          <cell r="B352">
            <v>24362501</v>
          </cell>
          <cell r="C352" t="str">
            <v>IMPUESTO A LAS VENTAS RETENIDO POR CONSIGNAR</v>
          </cell>
          <cell r="D352">
            <v>-37258000</v>
          </cell>
          <cell r="E352">
            <v>37258000</v>
          </cell>
          <cell r="F352">
            <v>15922000</v>
          </cell>
          <cell r="G352">
            <v>-15922000</v>
          </cell>
        </row>
        <row r="353">
          <cell r="B353">
            <v>2436250101</v>
          </cell>
          <cell r="C353" t="str">
            <v>Impuesto a las ventas retenidos por Consignar</v>
          </cell>
          <cell r="D353">
            <v>-37258000</v>
          </cell>
          <cell r="E353">
            <v>37258000</v>
          </cell>
          <cell r="F353">
            <v>15922000</v>
          </cell>
          <cell r="G353">
            <v>-15922000</v>
          </cell>
        </row>
        <row r="354">
          <cell r="B354">
            <v>243626</v>
          </cell>
          <cell r="C354" t="str">
            <v>Contrato de Construcción</v>
          </cell>
          <cell r="D354">
            <v>-86970000</v>
          </cell>
          <cell r="E354">
            <v>86970000</v>
          </cell>
          <cell r="F354">
            <v>44080000</v>
          </cell>
          <cell r="G354">
            <v>-44080000</v>
          </cell>
        </row>
        <row r="355">
          <cell r="B355">
            <v>24362602</v>
          </cell>
          <cell r="C355" t="str">
            <v>RETEFUENTE CONTRATOS DE OBRA</v>
          </cell>
          <cell r="D355">
            <v>-86970000</v>
          </cell>
          <cell r="E355">
            <v>86970000</v>
          </cell>
          <cell r="F355">
            <v>44080000</v>
          </cell>
          <cell r="G355">
            <v>-44080000</v>
          </cell>
        </row>
        <row r="356">
          <cell r="B356">
            <v>2436260201</v>
          </cell>
          <cell r="C356" t="str">
            <v>RETEFUENTE CONTRATOS DE OBRA</v>
          </cell>
          <cell r="D356">
            <v>-86970000</v>
          </cell>
          <cell r="E356">
            <v>86970000</v>
          </cell>
          <cell r="F356">
            <v>44080000</v>
          </cell>
          <cell r="G356">
            <v>-44080000</v>
          </cell>
        </row>
        <row r="357">
          <cell r="B357">
            <v>243627</v>
          </cell>
          <cell r="C357" t="str">
            <v>Retencion de Impuesto de Industria y Comercio por Compra</v>
          </cell>
          <cell r="D357">
            <v>-17221000</v>
          </cell>
          <cell r="E357">
            <v>17221000</v>
          </cell>
          <cell r="F357">
            <v>10429000</v>
          </cell>
          <cell r="G357">
            <v>-10429000</v>
          </cell>
        </row>
        <row r="358">
          <cell r="B358">
            <v>24362701</v>
          </cell>
          <cell r="C358" t="str">
            <v>RETENCION DE IMPUESTO DE IND.Y COMERCIO</v>
          </cell>
          <cell r="D358">
            <v>-17221000</v>
          </cell>
          <cell r="E358">
            <v>17221000</v>
          </cell>
          <cell r="F358">
            <v>10429000</v>
          </cell>
          <cell r="G358">
            <v>-10429000</v>
          </cell>
        </row>
        <row r="359">
          <cell r="B359">
            <v>2436270101</v>
          </cell>
          <cell r="C359" t="str">
            <v>Retencion de impuesto de industria y comercio</v>
          </cell>
          <cell r="D359">
            <v>-17221000</v>
          </cell>
          <cell r="E359">
            <v>17221000</v>
          </cell>
          <cell r="F359">
            <v>10429000</v>
          </cell>
          <cell r="G359">
            <v>-10429000</v>
          </cell>
        </row>
        <row r="360">
          <cell r="B360">
            <v>2440</v>
          </cell>
          <cell r="C360" t="str">
            <v>IMPUESTOS, CONTRIBUCIONES Y TASAS PAGAR</v>
          </cell>
          <cell r="D360">
            <v>0</v>
          </cell>
          <cell r="E360">
            <v>71419157</v>
          </cell>
          <cell r="F360">
            <v>71419157</v>
          </cell>
          <cell r="G360">
            <v>0</v>
          </cell>
        </row>
        <row r="361">
          <cell r="B361">
            <v>244023</v>
          </cell>
          <cell r="C361" t="str">
            <v>CONTRIBUCIONES</v>
          </cell>
          <cell r="D361">
            <v>0</v>
          </cell>
          <cell r="E361">
            <v>71419157</v>
          </cell>
          <cell r="F361">
            <v>71419157</v>
          </cell>
          <cell r="G361">
            <v>0</v>
          </cell>
        </row>
        <row r="362">
          <cell r="B362">
            <v>24402301</v>
          </cell>
          <cell r="C362" t="str">
            <v>CONTRIBUCIONES</v>
          </cell>
          <cell r="D362">
            <v>0</v>
          </cell>
          <cell r="E362">
            <v>71419157</v>
          </cell>
          <cell r="F362">
            <v>71419157</v>
          </cell>
          <cell r="G362">
            <v>0</v>
          </cell>
        </row>
        <row r="363">
          <cell r="B363">
            <v>2440230101</v>
          </cell>
          <cell r="C363" t="str">
            <v>Contribuciones</v>
          </cell>
          <cell r="D363">
            <v>0</v>
          </cell>
          <cell r="E363">
            <v>71419157</v>
          </cell>
          <cell r="F363">
            <v>71419157</v>
          </cell>
          <cell r="G363">
            <v>0</v>
          </cell>
        </row>
        <row r="364">
          <cell r="B364">
            <v>2490</v>
          </cell>
          <cell r="C364" t="str">
            <v>OTRAS CUENTAS POR PAGAR</v>
          </cell>
          <cell r="D364">
            <v>-50841418.229999997</v>
          </cell>
          <cell r="E364">
            <v>1353029212.4000001</v>
          </cell>
          <cell r="F364">
            <v>1365073648.55</v>
          </cell>
          <cell r="G364">
            <v>-62885854.380000003</v>
          </cell>
        </row>
        <row r="365">
          <cell r="B365">
            <v>249027</v>
          </cell>
          <cell r="C365" t="str">
            <v>VIATICOS Y GASTOS DE VIAJE</v>
          </cell>
          <cell r="D365">
            <v>-10955819</v>
          </cell>
          <cell r="E365">
            <v>157923370</v>
          </cell>
          <cell r="F365">
            <v>155213921</v>
          </cell>
          <cell r="G365">
            <v>-8246370</v>
          </cell>
        </row>
        <row r="366">
          <cell r="B366">
            <v>24902701</v>
          </cell>
          <cell r="C366" t="str">
            <v>VIATICOS Y GASTOS DE VIAJE</v>
          </cell>
          <cell r="D366">
            <v>-10955819</v>
          </cell>
          <cell r="E366">
            <v>157923370</v>
          </cell>
          <cell r="F366">
            <v>155213921</v>
          </cell>
          <cell r="G366">
            <v>-8246370</v>
          </cell>
        </row>
        <row r="367">
          <cell r="B367">
            <v>2490270101</v>
          </cell>
          <cell r="C367" t="str">
            <v>Viáticos y gastos de viaje al interior</v>
          </cell>
          <cell r="D367">
            <v>-10955819</v>
          </cell>
          <cell r="E367">
            <v>157923370</v>
          </cell>
          <cell r="F367">
            <v>155213921</v>
          </cell>
          <cell r="G367">
            <v>-8246370</v>
          </cell>
        </row>
        <row r="368">
          <cell r="B368">
            <v>249028</v>
          </cell>
          <cell r="C368" t="str">
            <v>SEGUROS</v>
          </cell>
          <cell r="D368">
            <v>0</v>
          </cell>
          <cell r="E368">
            <v>2430038.54</v>
          </cell>
          <cell r="F368">
            <v>2430038.54</v>
          </cell>
          <cell r="G368">
            <v>0</v>
          </cell>
        </row>
        <row r="369">
          <cell r="B369">
            <v>24902801</v>
          </cell>
          <cell r="C369" t="str">
            <v>SEGUROS</v>
          </cell>
          <cell r="D369">
            <v>0</v>
          </cell>
          <cell r="E369">
            <v>2430038.54</v>
          </cell>
          <cell r="F369">
            <v>2430038.54</v>
          </cell>
          <cell r="G369">
            <v>0</v>
          </cell>
        </row>
        <row r="370">
          <cell r="B370">
            <v>2490280101</v>
          </cell>
          <cell r="C370" t="str">
            <v>Seguros</v>
          </cell>
          <cell r="D370">
            <v>0</v>
          </cell>
          <cell r="E370">
            <v>2430038.54</v>
          </cell>
          <cell r="F370">
            <v>2430038.54</v>
          </cell>
          <cell r="G370">
            <v>0</v>
          </cell>
        </row>
        <row r="371">
          <cell r="B371">
            <v>249040</v>
          </cell>
          <cell r="C371" t="str">
            <v>SALDOS A FAVOR DE BENEFICIARIOS</v>
          </cell>
          <cell r="D371">
            <v>-5388699.2300000004</v>
          </cell>
          <cell r="E371">
            <v>0</v>
          </cell>
          <cell r="F371">
            <v>19452.84</v>
          </cell>
          <cell r="G371">
            <v>-5408152.0700000003</v>
          </cell>
        </row>
        <row r="372">
          <cell r="B372">
            <v>24904001</v>
          </cell>
          <cell r="C372" t="str">
            <v>SALDOS A FAVOR DE BENEFICIARIOS</v>
          </cell>
          <cell r="D372">
            <v>-5388699.2300000004</v>
          </cell>
          <cell r="E372">
            <v>0</v>
          </cell>
          <cell r="F372">
            <v>19452.84</v>
          </cell>
          <cell r="G372">
            <v>-5408152.0700000003</v>
          </cell>
        </row>
        <row r="373">
          <cell r="B373">
            <v>2490400109</v>
          </cell>
          <cell r="C373" t="str">
            <v>Recursos MADS</v>
          </cell>
          <cell r="D373">
            <v>-169215.84</v>
          </cell>
          <cell r="E373">
            <v>0</v>
          </cell>
          <cell r="F373">
            <v>0</v>
          </cell>
          <cell r="G373">
            <v>-169215.84</v>
          </cell>
        </row>
        <row r="374">
          <cell r="B374">
            <v>2490400111</v>
          </cell>
          <cell r="C374" t="str">
            <v>INTERESES MADS CONV UAC</v>
          </cell>
          <cell r="D374">
            <v>-314.27999999999997</v>
          </cell>
          <cell r="E374">
            <v>0</v>
          </cell>
          <cell r="F374">
            <v>7.84</v>
          </cell>
          <cell r="G374">
            <v>-322.12</v>
          </cell>
        </row>
        <row r="375">
          <cell r="B375">
            <v>2490400113</v>
          </cell>
          <cell r="C375" t="str">
            <v>Otros Saldos a Favor de Terceros</v>
          </cell>
          <cell r="D375">
            <v>-5219169.1100000003</v>
          </cell>
          <cell r="E375">
            <v>0</v>
          </cell>
          <cell r="F375">
            <v>19445</v>
          </cell>
          <cell r="G375">
            <v>-5238614.1100000003</v>
          </cell>
        </row>
        <row r="376">
          <cell r="B376">
            <v>249050</v>
          </cell>
          <cell r="C376" t="str">
            <v>Aportes al ICBF Y SENA</v>
          </cell>
          <cell r="D376">
            <v>-25758500</v>
          </cell>
          <cell r="E376">
            <v>25758500</v>
          </cell>
          <cell r="F376">
            <v>25214500</v>
          </cell>
          <cell r="G376">
            <v>-25214500</v>
          </cell>
        </row>
        <row r="377">
          <cell r="B377">
            <v>24905001</v>
          </cell>
          <cell r="C377" t="str">
            <v>Aportes al ICBF Y SENA</v>
          </cell>
          <cell r="D377">
            <v>-25758500</v>
          </cell>
          <cell r="E377">
            <v>25758500</v>
          </cell>
          <cell r="F377">
            <v>25214500</v>
          </cell>
          <cell r="G377">
            <v>-25214500</v>
          </cell>
        </row>
        <row r="378">
          <cell r="B378">
            <v>2490500101</v>
          </cell>
          <cell r="C378" t="str">
            <v>Aportes al ICBF Y SENA</v>
          </cell>
          <cell r="D378">
            <v>-25758500</v>
          </cell>
          <cell r="E378">
            <v>25758500</v>
          </cell>
          <cell r="F378">
            <v>25214500</v>
          </cell>
          <cell r="G378">
            <v>-25214500</v>
          </cell>
        </row>
        <row r="379">
          <cell r="B379">
            <v>249051</v>
          </cell>
          <cell r="C379" t="str">
            <v>SERVICIOS PUBLICOS</v>
          </cell>
          <cell r="D379">
            <v>0</v>
          </cell>
          <cell r="E379">
            <v>21649955</v>
          </cell>
          <cell r="F379">
            <v>22888979.309999999</v>
          </cell>
          <cell r="G379">
            <v>-1239024.31</v>
          </cell>
        </row>
        <row r="380">
          <cell r="B380">
            <v>24905101</v>
          </cell>
          <cell r="C380" t="str">
            <v>SERVICIOS PUBLICOS</v>
          </cell>
          <cell r="D380">
            <v>0</v>
          </cell>
          <cell r="E380">
            <v>21649955</v>
          </cell>
          <cell r="F380">
            <v>22888979.309999999</v>
          </cell>
          <cell r="G380">
            <v>-1239024.31</v>
          </cell>
        </row>
        <row r="381">
          <cell r="B381">
            <v>2490510101</v>
          </cell>
          <cell r="C381" t="str">
            <v>Servicios Publicos</v>
          </cell>
          <cell r="D381">
            <v>0</v>
          </cell>
          <cell r="E381">
            <v>21649955</v>
          </cell>
          <cell r="F381">
            <v>22888979.309999999</v>
          </cell>
          <cell r="G381">
            <v>-1239024.31</v>
          </cell>
        </row>
        <row r="382">
          <cell r="B382">
            <v>249054</v>
          </cell>
          <cell r="C382" t="str">
            <v>HONORARIOS</v>
          </cell>
          <cell r="D382">
            <v>-8738400</v>
          </cell>
          <cell r="E382">
            <v>1016734764.95</v>
          </cell>
          <cell r="F382">
            <v>1027900772.95</v>
          </cell>
          <cell r="G382">
            <v>-19904408</v>
          </cell>
        </row>
        <row r="383">
          <cell r="B383">
            <v>24905401</v>
          </cell>
          <cell r="C383" t="str">
            <v>HONORARIOS</v>
          </cell>
          <cell r="D383">
            <v>-8738400</v>
          </cell>
          <cell r="E383">
            <v>1016734764.95</v>
          </cell>
          <cell r="F383">
            <v>1027900772.95</v>
          </cell>
          <cell r="G383">
            <v>-19904408</v>
          </cell>
        </row>
        <row r="384">
          <cell r="B384">
            <v>2490540101</v>
          </cell>
          <cell r="C384" t="str">
            <v>Honorarios</v>
          </cell>
          <cell r="D384">
            <v>-8738400</v>
          </cell>
          <cell r="E384">
            <v>1016734764.95</v>
          </cell>
          <cell r="F384">
            <v>1027900772.95</v>
          </cell>
          <cell r="G384">
            <v>-19904408</v>
          </cell>
        </row>
        <row r="385">
          <cell r="B385">
            <v>249058</v>
          </cell>
          <cell r="C385" t="str">
            <v>ARRENDAMIENTO OPERATIVO</v>
          </cell>
          <cell r="D385">
            <v>0</v>
          </cell>
          <cell r="E385">
            <v>126701820.91</v>
          </cell>
          <cell r="F385">
            <v>126701820.91</v>
          </cell>
          <cell r="G385">
            <v>0</v>
          </cell>
        </row>
        <row r="386">
          <cell r="B386">
            <v>24905801</v>
          </cell>
          <cell r="C386" t="str">
            <v>ARRENDAMIENTO OPERATIVO</v>
          </cell>
          <cell r="D386">
            <v>0</v>
          </cell>
          <cell r="E386">
            <v>126701820.91</v>
          </cell>
          <cell r="F386">
            <v>126701820.91</v>
          </cell>
          <cell r="G386">
            <v>0</v>
          </cell>
        </row>
        <row r="387">
          <cell r="B387">
            <v>2490580101</v>
          </cell>
          <cell r="C387" t="str">
            <v>Arrendamiento Operativo</v>
          </cell>
          <cell r="D387">
            <v>0</v>
          </cell>
          <cell r="E387">
            <v>126701820.91</v>
          </cell>
          <cell r="F387">
            <v>126701820.91</v>
          </cell>
          <cell r="G387">
            <v>0</v>
          </cell>
        </row>
        <row r="388">
          <cell r="B388">
            <v>249090</v>
          </cell>
          <cell r="C388" t="str">
            <v>OTRAS CUENTAS POR PAGAR</v>
          </cell>
          <cell r="D388">
            <v>0</v>
          </cell>
          <cell r="E388">
            <v>1830763</v>
          </cell>
          <cell r="F388">
            <v>4704163</v>
          </cell>
          <cell r="G388">
            <v>-2873400</v>
          </cell>
        </row>
        <row r="389">
          <cell r="B389">
            <v>24909001</v>
          </cell>
          <cell r="C389" t="str">
            <v>OTRAS CUENTAS POR PAGAR</v>
          </cell>
          <cell r="D389">
            <v>0</v>
          </cell>
          <cell r="E389">
            <v>1830763</v>
          </cell>
          <cell r="F389">
            <v>4704163</v>
          </cell>
          <cell r="G389">
            <v>-2873400</v>
          </cell>
        </row>
        <row r="390">
          <cell r="B390">
            <v>2490900101</v>
          </cell>
          <cell r="C390" t="str">
            <v>Otras cuentas por pagar</v>
          </cell>
          <cell r="D390">
            <v>0</v>
          </cell>
          <cell r="E390">
            <v>1830763</v>
          </cell>
          <cell r="F390">
            <v>4704163</v>
          </cell>
          <cell r="G390">
            <v>-2873400</v>
          </cell>
        </row>
        <row r="391">
          <cell r="B391">
            <v>25</v>
          </cell>
          <cell r="C391" t="str">
            <v>BENEFICIOS A LOS EMPLEADOS</v>
          </cell>
          <cell r="D391">
            <v>-1453871928</v>
          </cell>
          <cell r="E391">
            <v>1068848618</v>
          </cell>
          <cell r="F391">
            <v>924730531</v>
          </cell>
          <cell r="G391">
            <v>-1309753841</v>
          </cell>
        </row>
        <row r="392">
          <cell r="B392">
            <v>2511</v>
          </cell>
          <cell r="C392" t="str">
            <v>BENEFICIOS A LOS EMPLADOS A CORTO PLAZO</v>
          </cell>
          <cell r="D392">
            <v>-1453871928</v>
          </cell>
          <cell r="E392">
            <v>1068848618</v>
          </cell>
          <cell r="F392">
            <v>924730531</v>
          </cell>
          <cell r="G392">
            <v>-1309753841</v>
          </cell>
        </row>
        <row r="393">
          <cell r="B393">
            <v>251101</v>
          </cell>
          <cell r="C393" t="str">
            <v>NOMINA POR PAGAR</v>
          </cell>
          <cell r="D393">
            <v>0</v>
          </cell>
          <cell r="E393">
            <v>318915380</v>
          </cell>
          <cell r="F393">
            <v>318915380</v>
          </cell>
          <cell r="G393">
            <v>0</v>
          </cell>
        </row>
        <row r="394">
          <cell r="B394">
            <v>25110101</v>
          </cell>
          <cell r="C394" t="str">
            <v>SALARIO DEL PERSONAL DE PLANTA</v>
          </cell>
          <cell r="D394">
            <v>0</v>
          </cell>
          <cell r="E394">
            <v>318915380</v>
          </cell>
          <cell r="F394">
            <v>318915380</v>
          </cell>
          <cell r="G394">
            <v>0</v>
          </cell>
        </row>
        <row r="395">
          <cell r="B395">
            <v>2511010101</v>
          </cell>
          <cell r="C395" t="str">
            <v>Salario del personal de planta</v>
          </cell>
          <cell r="D395">
            <v>0</v>
          </cell>
          <cell r="E395">
            <v>318915380</v>
          </cell>
          <cell r="F395">
            <v>318915380</v>
          </cell>
          <cell r="G395">
            <v>0</v>
          </cell>
        </row>
        <row r="396">
          <cell r="B396">
            <v>251102</v>
          </cell>
          <cell r="C396" t="str">
            <v>CESANTIAS</v>
          </cell>
          <cell r="D396">
            <v>0</v>
          </cell>
          <cell r="E396">
            <v>44040061</v>
          </cell>
          <cell r="F396">
            <v>44040061</v>
          </cell>
          <cell r="G396">
            <v>0</v>
          </cell>
        </row>
        <row r="397">
          <cell r="B397">
            <v>25110201</v>
          </cell>
          <cell r="C397" t="str">
            <v>CESANTIAS</v>
          </cell>
          <cell r="D397">
            <v>0</v>
          </cell>
          <cell r="E397">
            <v>44040061</v>
          </cell>
          <cell r="F397">
            <v>44040061</v>
          </cell>
          <cell r="G397">
            <v>0</v>
          </cell>
        </row>
        <row r="398">
          <cell r="B398">
            <v>2511020101</v>
          </cell>
          <cell r="C398" t="str">
            <v>Cesantias</v>
          </cell>
          <cell r="D398">
            <v>0</v>
          </cell>
          <cell r="E398">
            <v>44040061</v>
          </cell>
          <cell r="F398">
            <v>44040061</v>
          </cell>
          <cell r="G398">
            <v>0</v>
          </cell>
        </row>
        <row r="399">
          <cell r="B399">
            <v>251104</v>
          </cell>
          <cell r="C399" t="str">
            <v>VACACIONES</v>
          </cell>
          <cell r="D399">
            <v>-468245085</v>
          </cell>
          <cell r="E399">
            <v>19514915</v>
          </cell>
          <cell r="F399">
            <v>34279962</v>
          </cell>
          <cell r="G399">
            <v>-483010132</v>
          </cell>
        </row>
        <row r="400">
          <cell r="B400">
            <v>25110401</v>
          </cell>
          <cell r="C400" t="str">
            <v>VACACIONES</v>
          </cell>
          <cell r="D400">
            <v>-468245085</v>
          </cell>
          <cell r="E400">
            <v>19514915</v>
          </cell>
          <cell r="F400">
            <v>34279962</v>
          </cell>
          <cell r="G400">
            <v>-483010132</v>
          </cell>
        </row>
        <row r="401">
          <cell r="B401">
            <v>2511040101</v>
          </cell>
          <cell r="C401" t="str">
            <v>Vacaciones</v>
          </cell>
          <cell r="D401">
            <v>-468245085</v>
          </cell>
          <cell r="E401">
            <v>19514915</v>
          </cell>
          <cell r="F401">
            <v>34279962</v>
          </cell>
          <cell r="G401">
            <v>-483010132</v>
          </cell>
        </row>
        <row r="402">
          <cell r="B402">
            <v>251105</v>
          </cell>
          <cell r="C402" t="str">
            <v>PRIMA DE VACACIONES</v>
          </cell>
          <cell r="D402">
            <v>-327595502</v>
          </cell>
          <cell r="E402">
            <v>13982014</v>
          </cell>
          <cell r="F402">
            <v>26161563</v>
          </cell>
          <cell r="G402">
            <v>-339775051</v>
          </cell>
        </row>
        <row r="403">
          <cell r="B403">
            <v>25110501</v>
          </cell>
          <cell r="C403" t="str">
            <v>PRIMA DE VACACIONES</v>
          </cell>
          <cell r="D403">
            <v>-327595502</v>
          </cell>
          <cell r="E403">
            <v>13982014</v>
          </cell>
          <cell r="F403">
            <v>26161563</v>
          </cell>
          <cell r="G403">
            <v>-339775051</v>
          </cell>
        </row>
        <row r="404">
          <cell r="B404">
            <v>2511050101</v>
          </cell>
          <cell r="C404" t="str">
            <v>Prima de Vacaciones</v>
          </cell>
          <cell r="D404">
            <v>-327595502</v>
          </cell>
          <cell r="E404">
            <v>13982014</v>
          </cell>
          <cell r="F404">
            <v>26161563</v>
          </cell>
          <cell r="G404">
            <v>-339775051</v>
          </cell>
        </row>
        <row r="405">
          <cell r="B405">
            <v>251106</v>
          </cell>
          <cell r="C405" t="str">
            <v>PRIMA DE SERVICIOS</v>
          </cell>
          <cell r="D405">
            <v>-213962388</v>
          </cell>
          <cell r="E405">
            <v>464772686</v>
          </cell>
          <cell r="F405">
            <v>251373579</v>
          </cell>
          <cell r="G405">
            <v>-563281</v>
          </cell>
        </row>
        <row r="406">
          <cell r="B406">
            <v>25110601</v>
          </cell>
          <cell r="C406" t="str">
            <v>PRIMA DE SERVICIOS</v>
          </cell>
          <cell r="D406">
            <v>-213962388</v>
          </cell>
          <cell r="E406">
            <v>464772686</v>
          </cell>
          <cell r="F406">
            <v>251373579</v>
          </cell>
          <cell r="G406">
            <v>-563281</v>
          </cell>
        </row>
        <row r="407">
          <cell r="B407">
            <v>2511060101</v>
          </cell>
          <cell r="C407" t="str">
            <v>Prima de servicios</v>
          </cell>
          <cell r="D407">
            <v>-213962388</v>
          </cell>
          <cell r="E407">
            <v>464772686</v>
          </cell>
          <cell r="F407">
            <v>251373579</v>
          </cell>
          <cell r="G407">
            <v>-563281</v>
          </cell>
        </row>
        <row r="408">
          <cell r="B408">
            <v>251107</v>
          </cell>
          <cell r="C408" t="str">
            <v>PRIMA DE NAVIDAD</v>
          </cell>
          <cell r="D408">
            <v>-196409432</v>
          </cell>
          <cell r="E408">
            <v>1824781</v>
          </cell>
          <cell r="F408">
            <v>39522569</v>
          </cell>
          <cell r="G408">
            <v>-234107220</v>
          </cell>
        </row>
        <row r="409">
          <cell r="B409">
            <v>25110701</v>
          </cell>
          <cell r="C409" t="str">
            <v>PRIMA DE NAVIDAD</v>
          </cell>
          <cell r="D409">
            <v>-196409432</v>
          </cell>
          <cell r="E409">
            <v>1824781</v>
          </cell>
          <cell r="F409">
            <v>39522569</v>
          </cell>
          <cell r="G409">
            <v>-234107220</v>
          </cell>
        </row>
        <row r="410">
          <cell r="B410">
            <v>2511070101</v>
          </cell>
          <cell r="C410" t="str">
            <v>Prima de Navidad</v>
          </cell>
          <cell r="D410">
            <v>-196409432</v>
          </cell>
          <cell r="E410">
            <v>1824781</v>
          </cell>
          <cell r="F410">
            <v>39522569</v>
          </cell>
          <cell r="G410">
            <v>-234107220</v>
          </cell>
        </row>
        <row r="411">
          <cell r="B411">
            <v>251108</v>
          </cell>
          <cell r="C411" t="str">
            <v>LICENCIAS</v>
          </cell>
          <cell r="D411">
            <v>0</v>
          </cell>
          <cell r="E411">
            <v>1444740</v>
          </cell>
          <cell r="F411">
            <v>1444740</v>
          </cell>
          <cell r="G411">
            <v>0</v>
          </cell>
        </row>
        <row r="412">
          <cell r="B412">
            <v>25110801</v>
          </cell>
          <cell r="C412" t="str">
            <v>LICENCIAS</v>
          </cell>
          <cell r="D412">
            <v>0</v>
          </cell>
          <cell r="E412">
            <v>1444740</v>
          </cell>
          <cell r="F412">
            <v>1444740</v>
          </cell>
          <cell r="G412">
            <v>0</v>
          </cell>
        </row>
        <row r="413">
          <cell r="B413">
            <v>2511080102</v>
          </cell>
          <cell r="C413" t="str">
            <v>Incapacidades Enfermedad General</v>
          </cell>
          <cell r="D413">
            <v>0</v>
          </cell>
          <cell r="E413">
            <v>1444740</v>
          </cell>
          <cell r="F413">
            <v>1444740</v>
          </cell>
          <cell r="G413">
            <v>0</v>
          </cell>
        </row>
        <row r="414">
          <cell r="B414">
            <v>251109</v>
          </cell>
          <cell r="C414" t="str">
            <v>BONIFICACIONES</v>
          </cell>
          <cell r="D414">
            <v>-111694821</v>
          </cell>
          <cell r="E414">
            <v>14645627</v>
          </cell>
          <cell r="F414">
            <v>23343715</v>
          </cell>
          <cell r="G414">
            <v>-120392909</v>
          </cell>
        </row>
        <row r="415">
          <cell r="B415">
            <v>25110901</v>
          </cell>
          <cell r="C415" t="str">
            <v>BONIFICACIONES</v>
          </cell>
          <cell r="D415">
            <v>-111694821</v>
          </cell>
          <cell r="E415">
            <v>14645627</v>
          </cell>
          <cell r="F415">
            <v>23343715</v>
          </cell>
          <cell r="G415">
            <v>-120392909</v>
          </cell>
        </row>
        <row r="416">
          <cell r="B416">
            <v>2511090101</v>
          </cell>
          <cell r="C416" t="str">
            <v>Bonificación por servicios prestados</v>
          </cell>
          <cell r="D416">
            <v>-72834827</v>
          </cell>
          <cell r="E416">
            <v>12869811</v>
          </cell>
          <cell r="F416">
            <v>19959874</v>
          </cell>
          <cell r="G416">
            <v>-79924890</v>
          </cell>
        </row>
        <row r="417">
          <cell r="B417">
            <v>2511090102</v>
          </cell>
          <cell r="C417" t="str">
            <v>Bonificación Especial de Recreacion</v>
          </cell>
          <cell r="D417">
            <v>-38859994</v>
          </cell>
          <cell r="E417">
            <v>1775816</v>
          </cell>
          <cell r="F417">
            <v>3383841</v>
          </cell>
          <cell r="G417">
            <v>-40468019</v>
          </cell>
        </row>
        <row r="418">
          <cell r="B418">
            <v>251111</v>
          </cell>
          <cell r="C418" t="str">
            <v>APORTES A RIESGOS LABORALES</v>
          </cell>
          <cell r="D418">
            <v>-9798300</v>
          </cell>
          <cell r="E418">
            <v>9798300</v>
          </cell>
          <cell r="F418">
            <v>9058000</v>
          </cell>
          <cell r="G418">
            <v>-9058000</v>
          </cell>
        </row>
        <row r="419">
          <cell r="B419">
            <v>25111101</v>
          </cell>
          <cell r="C419" t="str">
            <v>RIESGOS PROFESIONALES</v>
          </cell>
          <cell r="D419">
            <v>-9798300</v>
          </cell>
          <cell r="E419">
            <v>9798300</v>
          </cell>
          <cell r="F419">
            <v>9058000</v>
          </cell>
          <cell r="G419">
            <v>-9058000</v>
          </cell>
        </row>
        <row r="420">
          <cell r="B420">
            <v>2511110101</v>
          </cell>
          <cell r="C420" t="str">
            <v>Riesgos profesionales</v>
          </cell>
          <cell r="D420">
            <v>-9798300</v>
          </cell>
          <cell r="E420">
            <v>9798300</v>
          </cell>
          <cell r="F420">
            <v>9058000</v>
          </cell>
          <cell r="G420">
            <v>-9058000</v>
          </cell>
        </row>
        <row r="421">
          <cell r="B421">
            <v>251122</v>
          </cell>
          <cell r="C421" t="str">
            <v>APORTES A FONDOS PENSIONALES - EMPLEADOR</v>
          </cell>
          <cell r="D421">
            <v>-61796000</v>
          </cell>
          <cell r="E421">
            <v>61796000</v>
          </cell>
          <cell r="F421">
            <v>60104424</v>
          </cell>
          <cell r="G421">
            <v>-60104424</v>
          </cell>
        </row>
        <row r="422">
          <cell r="B422">
            <v>25112201</v>
          </cell>
          <cell r="C422" t="str">
            <v>APORTES A FONDOS PENSIONALES - EMPLEADOR</v>
          </cell>
          <cell r="D422">
            <v>-61796000</v>
          </cell>
          <cell r="E422">
            <v>61796000</v>
          </cell>
          <cell r="F422">
            <v>60104424</v>
          </cell>
          <cell r="G422">
            <v>-60104424</v>
          </cell>
        </row>
        <row r="423">
          <cell r="B423">
            <v>2511220102</v>
          </cell>
          <cell r="C423" t="str">
            <v>Pensiones Colpensiones</v>
          </cell>
          <cell r="D423">
            <v>-45781500</v>
          </cell>
          <cell r="E423">
            <v>45781500</v>
          </cell>
          <cell r="F423">
            <v>45255926</v>
          </cell>
          <cell r="G423">
            <v>-45255926</v>
          </cell>
        </row>
        <row r="424">
          <cell r="B424">
            <v>2511220104</v>
          </cell>
          <cell r="C424" t="str">
            <v>Pensiones Porvenir</v>
          </cell>
          <cell r="D424">
            <v>-9739100</v>
          </cell>
          <cell r="E424">
            <v>9739100</v>
          </cell>
          <cell r="F424">
            <v>9147568</v>
          </cell>
          <cell r="G424">
            <v>-9147568</v>
          </cell>
        </row>
        <row r="425">
          <cell r="B425">
            <v>2511220105</v>
          </cell>
          <cell r="C425" t="str">
            <v>Pensiones Colfondos</v>
          </cell>
          <cell r="D425">
            <v>-3803100</v>
          </cell>
          <cell r="E425">
            <v>3803100</v>
          </cell>
          <cell r="F425">
            <v>3671183</v>
          </cell>
          <cell r="G425">
            <v>-3671183</v>
          </cell>
        </row>
        <row r="426">
          <cell r="B426">
            <v>2511220106</v>
          </cell>
          <cell r="C426" t="str">
            <v>Pensiones Protección</v>
          </cell>
          <cell r="D426">
            <v>-1730300</v>
          </cell>
          <cell r="E426">
            <v>1730300</v>
          </cell>
          <cell r="F426">
            <v>1287678</v>
          </cell>
          <cell r="G426">
            <v>-1287678</v>
          </cell>
        </row>
        <row r="427">
          <cell r="B427">
            <v>2511220107</v>
          </cell>
          <cell r="C427" t="str">
            <v>Pensiones SKANDIA</v>
          </cell>
          <cell r="D427">
            <v>-742000</v>
          </cell>
          <cell r="E427">
            <v>742000</v>
          </cell>
          <cell r="F427">
            <v>742069</v>
          </cell>
          <cell r="G427">
            <v>-742069</v>
          </cell>
        </row>
        <row r="428">
          <cell r="B428">
            <v>251123</v>
          </cell>
          <cell r="C428" t="str">
            <v>APORTES A SEGURIDAD SOCIAL EN SALUD - EMPLEADOR</v>
          </cell>
          <cell r="D428">
            <v>-43766900</v>
          </cell>
          <cell r="E428">
            <v>43766900</v>
          </cell>
          <cell r="F428">
            <v>42574924</v>
          </cell>
          <cell r="G428">
            <v>-42574924</v>
          </cell>
        </row>
        <row r="429">
          <cell r="B429">
            <v>25112301</v>
          </cell>
          <cell r="C429" t="str">
            <v>APORTES A SEGURIDAD SOCIAL EN SALUD - EMPLEADOR</v>
          </cell>
          <cell r="D429">
            <v>-43766900</v>
          </cell>
          <cell r="E429">
            <v>43766900</v>
          </cell>
          <cell r="F429">
            <v>42574924</v>
          </cell>
          <cell r="G429">
            <v>-42574924</v>
          </cell>
        </row>
        <row r="430">
          <cell r="B430">
            <v>2511230103</v>
          </cell>
          <cell r="C430" t="str">
            <v>Salud Sanitas</v>
          </cell>
          <cell r="D430">
            <v>-30166200</v>
          </cell>
          <cell r="E430">
            <v>30166200</v>
          </cell>
          <cell r="F430">
            <v>28415707</v>
          </cell>
          <cell r="G430">
            <v>-28415707</v>
          </cell>
        </row>
        <row r="431">
          <cell r="B431">
            <v>2511230106</v>
          </cell>
          <cell r="C431" t="str">
            <v>Salud Famisanar</v>
          </cell>
          <cell r="D431">
            <v>-1486900</v>
          </cell>
          <cell r="E431">
            <v>1486900</v>
          </cell>
          <cell r="F431">
            <v>2367802</v>
          </cell>
          <cell r="G431">
            <v>-2367802</v>
          </cell>
        </row>
        <row r="432">
          <cell r="B432">
            <v>2511230109</v>
          </cell>
          <cell r="C432" t="str">
            <v>Salud total</v>
          </cell>
          <cell r="D432">
            <v>-4822700</v>
          </cell>
          <cell r="E432">
            <v>4822700</v>
          </cell>
          <cell r="F432">
            <v>4356911</v>
          </cell>
          <cell r="G432">
            <v>-4356911</v>
          </cell>
        </row>
        <row r="433">
          <cell r="B433">
            <v>2511230111</v>
          </cell>
          <cell r="C433" t="str">
            <v>Salud NUEVA E.P.S. S.A.</v>
          </cell>
          <cell r="D433">
            <v>-4956000</v>
          </cell>
          <cell r="E433">
            <v>4956000</v>
          </cell>
          <cell r="F433">
            <v>5099084</v>
          </cell>
          <cell r="G433">
            <v>-5099084</v>
          </cell>
        </row>
        <row r="434">
          <cell r="B434">
            <v>2511230115</v>
          </cell>
          <cell r="C434" t="str">
            <v>MUTUAL SER EPS</v>
          </cell>
          <cell r="D434">
            <v>-1137500</v>
          </cell>
          <cell r="E434">
            <v>1137500</v>
          </cell>
          <cell r="F434">
            <v>1137608</v>
          </cell>
          <cell r="G434">
            <v>-1137608</v>
          </cell>
        </row>
        <row r="435">
          <cell r="B435">
            <v>2511230116</v>
          </cell>
          <cell r="C435" t="str">
            <v>Coperativa de Desarrollo Integral COOSALUD</v>
          </cell>
          <cell r="D435">
            <v>-369600</v>
          </cell>
          <cell r="E435">
            <v>369600</v>
          </cell>
          <cell r="F435">
            <v>369674</v>
          </cell>
          <cell r="G435">
            <v>-369674</v>
          </cell>
        </row>
        <row r="436">
          <cell r="B436">
            <v>2511230121</v>
          </cell>
          <cell r="C436" t="str">
            <v>CAJACOPI</v>
          </cell>
          <cell r="D436">
            <v>-300500</v>
          </cell>
          <cell r="E436">
            <v>300500</v>
          </cell>
          <cell r="F436">
            <v>300510</v>
          </cell>
          <cell r="G436">
            <v>-300510</v>
          </cell>
        </row>
        <row r="437">
          <cell r="B437">
            <v>2511230122</v>
          </cell>
          <cell r="C437" t="str">
            <v>COOSALUD ENTIDAD PROMOTORA DE SALUD  SA</v>
          </cell>
          <cell r="D437">
            <v>-527500</v>
          </cell>
          <cell r="E437">
            <v>527500</v>
          </cell>
          <cell r="F437">
            <v>527628</v>
          </cell>
          <cell r="G437">
            <v>-527628</v>
          </cell>
        </row>
        <row r="438">
          <cell r="B438">
            <v>251124</v>
          </cell>
          <cell r="C438" t="str">
            <v>APORTES A CAJA DE COMPENSACION FAMILIAR</v>
          </cell>
          <cell r="D438">
            <v>-20603500</v>
          </cell>
          <cell r="E438">
            <v>20603500</v>
          </cell>
          <cell r="F438">
            <v>20167900</v>
          </cell>
          <cell r="G438">
            <v>-20167900</v>
          </cell>
        </row>
        <row r="439">
          <cell r="B439">
            <v>25112401</v>
          </cell>
          <cell r="C439" t="str">
            <v>APORTES A CAJA DE COMPENSACION FAMILIAR</v>
          </cell>
          <cell r="D439">
            <v>-20603500</v>
          </cell>
          <cell r="E439">
            <v>20603500</v>
          </cell>
          <cell r="F439">
            <v>20167900</v>
          </cell>
          <cell r="G439">
            <v>-20167900</v>
          </cell>
        </row>
        <row r="440">
          <cell r="B440">
            <v>2511240101</v>
          </cell>
          <cell r="C440" t="str">
            <v>CAJAMAG</v>
          </cell>
          <cell r="D440">
            <v>-20603500</v>
          </cell>
          <cell r="E440">
            <v>20603500</v>
          </cell>
          <cell r="F440">
            <v>20167900</v>
          </cell>
          <cell r="G440">
            <v>-20167900</v>
          </cell>
        </row>
        <row r="441">
          <cell r="B441">
            <v>251190</v>
          </cell>
          <cell r="C441" t="str">
            <v>OTROS BENEFICIOS A LOS EMPLADOS A CORTO PLAZO</v>
          </cell>
          <cell r="D441">
            <v>0</v>
          </cell>
          <cell r="E441">
            <v>53743714</v>
          </cell>
          <cell r="F441">
            <v>53743714</v>
          </cell>
          <cell r="G441">
            <v>0</v>
          </cell>
        </row>
        <row r="442">
          <cell r="B442">
            <v>25119001</v>
          </cell>
          <cell r="C442" t="str">
            <v>OTROS BENEFICIOS A LOS EMPLADOS A CORTO PLAZO</v>
          </cell>
          <cell r="D442">
            <v>0</v>
          </cell>
          <cell r="E442">
            <v>53743714</v>
          </cell>
          <cell r="F442">
            <v>53743714</v>
          </cell>
          <cell r="G442">
            <v>0</v>
          </cell>
        </row>
        <row r="443">
          <cell r="B443">
            <v>2511900101</v>
          </cell>
          <cell r="C443" t="str">
            <v>Otros beneficios a los empleados a corto plazo</v>
          </cell>
          <cell r="D443">
            <v>0</v>
          </cell>
          <cell r="E443">
            <v>53743714</v>
          </cell>
          <cell r="F443">
            <v>53743714</v>
          </cell>
          <cell r="G443">
            <v>0</v>
          </cell>
        </row>
        <row r="444">
          <cell r="B444">
            <v>27</v>
          </cell>
          <cell r="C444" t="str">
            <v>PROVISIONES</v>
          </cell>
          <cell r="D444">
            <v>-639094249</v>
          </cell>
          <cell r="E444">
            <v>0</v>
          </cell>
          <cell r="F444">
            <v>0</v>
          </cell>
          <cell r="G444">
            <v>-639094249</v>
          </cell>
        </row>
        <row r="445">
          <cell r="B445">
            <v>2701</v>
          </cell>
          <cell r="C445" t="str">
            <v>LITIGIOS Y DEMANDAS</v>
          </cell>
          <cell r="D445">
            <v>-639094249</v>
          </cell>
          <cell r="E445">
            <v>0</v>
          </cell>
          <cell r="F445">
            <v>0</v>
          </cell>
          <cell r="G445">
            <v>-639094249</v>
          </cell>
        </row>
        <row r="446">
          <cell r="B446">
            <v>270103</v>
          </cell>
          <cell r="C446" t="str">
            <v>ADMINISTRATIVAS</v>
          </cell>
          <cell r="D446">
            <v>-639094249</v>
          </cell>
          <cell r="E446">
            <v>0</v>
          </cell>
          <cell r="F446">
            <v>0</v>
          </cell>
          <cell r="G446">
            <v>-639094249</v>
          </cell>
        </row>
        <row r="447">
          <cell r="B447">
            <v>27010301</v>
          </cell>
          <cell r="C447" t="str">
            <v>ADMINISTRATIVAS</v>
          </cell>
          <cell r="D447">
            <v>-639094249</v>
          </cell>
          <cell r="E447">
            <v>0</v>
          </cell>
          <cell r="F447">
            <v>0</v>
          </cell>
          <cell r="G447">
            <v>-639094249</v>
          </cell>
        </row>
        <row r="448">
          <cell r="B448">
            <v>2701030101</v>
          </cell>
          <cell r="C448" t="str">
            <v>Administrativas</v>
          </cell>
          <cell r="D448">
            <v>-639094249</v>
          </cell>
          <cell r="E448">
            <v>0</v>
          </cell>
          <cell r="F448">
            <v>0</v>
          </cell>
          <cell r="G448">
            <v>-639094249</v>
          </cell>
        </row>
        <row r="449">
          <cell r="B449">
            <v>29</v>
          </cell>
          <cell r="C449" t="str">
            <v>OTROS PASIVOS</v>
          </cell>
          <cell r="D449">
            <v>-6329990193.4499998</v>
          </cell>
          <cell r="E449">
            <v>572515920.42999995</v>
          </cell>
          <cell r="F449">
            <v>573025556.5</v>
          </cell>
          <cell r="G449">
            <v>-6330499829.5200005</v>
          </cell>
        </row>
        <row r="450">
          <cell r="B450">
            <v>2902</v>
          </cell>
          <cell r="C450" t="str">
            <v>RECURSOS RECIBIDOS EN ADMINISTRACION</v>
          </cell>
          <cell r="D450">
            <v>-6329990193.4499998</v>
          </cell>
          <cell r="E450">
            <v>572515920.42999995</v>
          </cell>
          <cell r="F450">
            <v>573025556.5</v>
          </cell>
          <cell r="G450">
            <v>-6330499829.5200005</v>
          </cell>
        </row>
        <row r="451">
          <cell r="B451">
            <v>290201</v>
          </cell>
          <cell r="C451" t="str">
            <v>En Administración</v>
          </cell>
          <cell r="D451">
            <v>-6329990193.4499998</v>
          </cell>
          <cell r="E451">
            <v>572515920.42999995</v>
          </cell>
          <cell r="F451">
            <v>573025556.5</v>
          </cell>
          <cell r="G451">
            <v>-6330499829.5200005</v>
          </cell>
        </row>
        <row r="452">
          <cell r="B452">
            <v>29020106</v>
          </cell>
          <cell r="C452" t="str">
            <v>CONVENIO INVIAS</v>
          </cell>
          <cell r="D452">
            <v>-2838036.36</v>
          </cell>
          <cell r="E452">
            <v>0</v>
          </cell>
          <cell r="F452">
            <v>801.04</v>
          </cell>
          <cell r="G452">
            <v>-2838837.4</v>
          </cell>
        </row>
        <row r="453">
          <cell r="B453">
            <v>2902010606</v>
          </cell>
          <cell r="C453" t="str">
            <v>Convenio INVIAS 776</v>
          </cell>
          <cell r="D453">
            <v>-1499</v>
          </cell>
          <cell r="E453">
            <v>0</v>
          </cell>
          <cell r="F453">
            <v>0</v>
          </cell>
          <cell r="G453">
            <v>-1499</v>
          </cell>
        </row>
        <row r="454">
          <cell r="B454">
            <v>2902010607</v>
          </cell>
          <cell r="C454" t="str">
            <v>INTERESES CTA 870941747 INVIAS CONV.776</v>
          </cell>
          <cell r="D454">
            <v>-2836537.36</v>
          </cell>
          <cell r="E454">
            <v>0</v>
          </cell>
          <cell r="F454">
            <v>801.04</v>
          </cell>
          <cell r="G454">
            <v>-2837338.4</v>
          </cell>
        </row>
        <row r="455">
          <cell r="B455">
            <v>29020107</v>
          </cell>
          <cell r="C455" t="str">
            <v>CONVENIO ADR antes INCODER</v>
          </cell>
          <cell r="D455">
            <v>-1624380585.99</v>
          </cell>
          <cell r="E455">
            <v>1314473.99</v>
          </cell>
          <cell r="F455">
            <v>1482955.97</v>
          </cell>
          <cell r="G455">
            <v>-1624549067.97</v>
          </cell>
        </row>
        <row r="456">
          <cell r="B456">
            <v>2902010701</v>
          </cell>
          <cell r="C456" t="str">
            <v>Convenio ADR antes INCODER</v>
          </cell>
          <cell r="D456">
            <v>-25406244</v>
          </cell>
          <cell r="E456">
            <v>0</v>
          </cell>
          <cell r="F456">
            <v>0</v>
          </cell>
          <cell r="G456">
            <v>-25406244</v>
          </cell>
        </row>
        <row r="457">
          <cell r="B457">
            <v>2902010703</v>
          </cell>
          <cell r="C457" t="str">
            <v>INT CTA 117100072075 CONV ADR 769</v>
          </cell>
          <cell r="D457">
            <v>0</v>
          </cell>
          <cell r="E457">
            <v>0</v>
          </cell>
          <cell r="F457">
            <v>35.340000000000003</v>
          </cell>
          <cell r="G457">
            <v>-35.340000000000003</v>
          </cell>
        </row>
        <row r="458">
          <cell r="B458">
            <v>2902010705</v>
          </cell>
          <cell r="C458" t="str">
            <v>INT CTA 117100073578 CONV ADR 517</v>
          </cell>
          <cell r="D458">
            <v>0</v>
          </cell>
          <cell r="E458">
            <v>0</v>
          </cell>
          <cell r="F458">
            <v>23</v>
          </cell>
          <cell r="G458">
            <v>-23</v>
          </cell>
        </row>
        <row r="459">
          <cell r="B459">
            <v>2902010707</v>
          </cell>
          <cell r="C459" t="str">
            <v>Convenio ADR - 12202021</v>
          </cell>
          <cell r="D459">
            <v>-1597659868</v>
          </cell>
          <cell r="E459">
            <v>0</v>
          </cell>
          <cell r="F459">
            <v>0</v>
          </cell>
          <cell r="G459">
            <v>-1597659868</v>
          </cell>
        </row>
        <row r="460">
          <cell r="B460">
            <v>2902010708</v>
          </cell>
          <cell r="C460" t="str">
            <v>INTERESES Convenio ADR - 12202021</v>
          </cell>
          <cell r="D460">
            <v>-1314473.99</v>
          </cell>
          <cell r="E460">
            <v>1314473.99</v>
          </cell>
          <cell r="F460">
            <v>1482897.63</v>
          </cell>
          <cell r="G460">
            <v>-1482897.63</v>
          </cell>
        </row>
        <row r="461">
          <cell r="B461">
            <v>29020109</v>
          </cell>
          <cell r="C461" t="str">
            <v>SISTEMA GENERAL DE REGALIAS</v>
          </cell>
          <cell r="D461">
            <v>0</v>
          </cell>
          <cell r="E461">
            <v>571201446.44000006</v>
          </cell>
          <cell r="F461">
            <v>571201446.44000006</v>
          </cell>
          <cell r="G461">
            <v>0</v>
          </cell>
        </row>
        <row r="462">
          <cell r="B462">
            <v>2902010902</v>
          </cell>
          <cell r="C462" t="str">
            <v>SGR Fondo de Desarrollo Regional</v>
          </cell>
          <cell r="D462">
            <v>0</v>
          </cell>
          <cell r="E462">
            <v>571201446.44000006</v>
          </cell>
          <cell r="F462">
            <v>571201446.44000006</v>
          </cell>
          <cell r="G462">
            <v>0</v>
          </cell>
        </row>
        <row r="463">
          <cell r="B463">
            <v>29020110</v>
          </cell>
          <cell r="C463" t="str">
            <v>MINISTERIO DE AMBIENTE</v>
          </cell>
          <cell r="D463">
            <v>-4702771571.1000004</v>
          </cell>
          <cell r="E463">
            <v>0</v>
          </cell>
          <cell r="F463">
            <v>340353.05</v>
          </cell>
          <cell r="G463">
            <v>-4703111924.1499996</v>
          </cell>
        </row>
        <row r="464">
          <cell r="B464">
            <v>2902011001</v>
          </cell>
          <cell r="C464" t="str">
            <v>Conv. 861-21  Minambiente</v>
          </cell>
          <cell r="D464">
            <v>-4700648273</v>
          </cell>
          <cell r="E464">
            <v>0</v>
          </cell>
          <cell r="F464">
            <v>0</v>
          </cell>
          <cell r="G464">
            <v>-4700648273</v>
          </cell>
        </row>
        <row r="465">
          <cell r="B465">
            <v>2902011002</v>
          </cell>
          <cell r="C465" t="str">
            <v>INT.Conv. 861-21  Minambiente</v>
          </cell>
          <cell r="D465">
            <v>-2123298.1</v>
          </cell>
          <cell r="E465">
            <v>0</v>
          </cell>
          <cell r="F465">
            <v>340353.05</v>
          </cell>
          <cell r="G465">
            <v>-2463651.15</v>
          </cell>
        </row>
        <row r="466">
          <cell r="B466">
            <v>3</v>
          </cell>
          <cell r="C466" t="str">
            <v>PATRIMONIO</v>
          </cell>
          <cell r="D466">
            <v>-30905057149.540001</v>
          </cell>
          <cell r="E466">
            <v>39481364.5</v>
          </cell>
          <cell r="F466">
            <v>0</v>
          </cell>
          <cell r="G466">
            <v>-30865575785.040001</v>
          </cell>
        </row>
        <row r="467">
          <cell r="B467">
            <v>31</v>
          </cell>
          <cell r="C467" t="str">
            <v>PATRIMONIO DE LAS ENTIDADES DE GOBIERNO</v>
          </cell>
          <cell r="D467">
            <v>-30905057149.540001</v>
          </cell>
          <cell r="E467">
            <v>39481364.5</v>
          </cell>
          <cell r="F467">
            <v>0</v>
          </cell>
          <cell r="G467">
            <v>-30865575785.040001</v>
          </cell>
        </row>
        <row r="468">
          <cell r="B468">
            <v>3105</v>
          </cell>
          <cell r="C468" t="str">
            <v>CAPITAL FISCAL</v>
          </cell>
          <cell r="D468">
            <v>-3540864665.71</v>
          </cell>
          <cell r="E468">
            <v>0</v>
          </cell>
          <cell r="F468">
            <v>0</v>
          </cell>
          <cell r="G468">
            <v>-3540864665.71</v>
          </cell>
        </row>
        <row r="469">
          <cell r="B469">
            <v>310506</v>
          </cell>
          <cell r="C469" t="str">
            <v>CAPITAL FISCAL</v>
          </cell>
          <cell r="D469">
            <v>-3540864665.71</v>
          </cell>
          <cell r="E469">
            <v>0</v>
          </cell>
          <cell r="F469">
            <v>0</v>
          </cell>
          <cell r="G469">
            <v>-3540864665.71</v>
          </cell>
        </row>
        <row r="470">
          <cell r="B470">
            <v>31050600</v>
          </cell>
          <cell r="C470" t="str">
            <v>CAPITAL FISCAL</v>
          </cell>
          <cell r="D470">
            <v>-3540864665.71</v>
          </cell>
          <cell r="E470">
            <v>0</v>
          </cell>
          <cell r="F470">
            <v>0</v>
          </cell>
          <cell r="G470">
            <v>-3540864665.71</v>
          </cell>
        </row>
        <row r="471">
          <cell r="B471">
            <v>3105060001</v>
          </cell>
          <cell r="C471" t="str">
            <v>CAPITAL FISCAL</v>
          </cell>
          <cell r="D471">
            <v>-3540864665.71</v>
          </cell>
          <cell r="E471">
            <v>0</v>
          </cell>
          <cell r="F471">
            <v>0</v>
          </cell>
          <cell r="G471">
            <v>-3540864665.71</v>
          </cell>
        </row>
        <row r="472">
          <cell r="B472">
            <v>3109</v>
          </cell>
          <cell r="C472" t="str">
            <v>RESULTADO EJERCICIOS ANTERIORES</v>
          </cell>
          <cell r="D472">
            <v>-27364192483.830002</v>
          </cell>
          <cell r="E472">
            <v>39481364.5</v>
          </cell>
          <cell r="F472">
            <v>0</v>
          </cell>
          <cell r="G472">
            <v>-27324711119.330002</v>
          </cell>
        </row>
        <row r="473">
          <cell r="B473">
            <v>310901</v>
          </cell>
          <cell r="C473" t="str">
            <v>EXCEDENTES ACUMULADOS</v>
          </cell>
          <cell r="D473">
            <v>-38251382884.800003</v>
          </cell>
          <cell r="E473">
            <v>0</v>
          </cell>
          <cell r="F473">
            <v>0</v>
          </cell>
          <cell r="G473">
            <v>-38251382884.800003</v>
          </cell>
        </row>
        <row r="474">
          <cell r="B474">
            <v>31090101</v>
          </cell>
          <cell r="C474" t="str">
            <v>Excedentes Acumulados</v>
          </cell>
          <cell r="D474">
            <v>-38251382884.800003</v>
          </cell>
          <cell r="E474">
            <v>0</v>
          </cell>
          <cell r="F474">
            <v>0</v>
          </cell>
          <cell r="G474">
            <v>-38251382884.800003</v>
          </cell>
        </row>
        <row r="475">
          <cell r="B475">
            <v>3109010101</v>
          </cell>
          <cell r="C475" t="str">
            <v>Excedentes Acumulados</v>
          </cell>
          <cell r="D475">
            <v>-38251382884.800003</v>
          </cell>
          <cell r="E475">
            <v>0</v>
          </cell>
          <cell r="F475">
            <v>0</v>
          </cell>
          <cell r="G475">
            <v>-38251382884.800003</v>
          </cell>
        </row>
        <row r="476">
          <cell r="B476">
            <v>310902</v>
          </cell>
          <cell r="C476" t="str">
            <v>DEFICIT ACUMULADOS</v>
          </cell>
          <cell r="D476">
            <v>10887190400.969999</v>
          </cell>
          <cell r="E476">
            <v>39481364.5</v>
          </cell>
          <cell r="F476">
            <v>0</v>
          </cell>
          <cell r="G476">
            <v>10926671765.469999</v>
          </cell>
        </row>
        <row r="477">
          <cell r="B477">
            <v>31090201</v>
          </cell>
          <cell r="C477" t="str">
            <v>Deficit acumulados</v>
          </cell>
          <cell r="D477">
            <v>10887190400.969999</v>
          </cell>
          <cell r="E477">
            <v>39481364.5</v>
          </cell>
          <cell r="F477">
            <v>0</v>
          </cell>
          <cell r="G477">
            <v>10926671765.469999</v>
          </cell>
        </row>
        <row r="478">
          <cell r="B478">
            <v>3109020101</v>
          </cell>
          <cell r="C478" t="str">
            <v>Deficit acumulados</v>
          </cell>
          <cell r="D478">
            <v>10887190400.969999</v>
          </cell>
          <cell r="E478">
            <v>39481364.5</v>
          </cell>
          <cell r="F478">
            <v>0</v>
          </cell>
          <cell r="G478">
            <v>10926671765.469999</v>
          </cell>
        </row>
        <row r="479">
          <cell r="B479">
            <v>3110</v>
          </cell>
          <cell r="C479" t="str">
            <v>RESULTADO DEL EJERCICIO</v>
          </cell>
          <cell r="D479">
            <v>0</v>
          </cell>
          <cell r="E479">
            <v>0</v>
          </cell>
          <cell r="F479">
            <v>0</v>
          </cell>
          <cell r="G479">
            <v>0</v>
          </cell>
        </row>
        <row r="480">
          <cell r="B480">
            <v>311002</v>
          </cell>
          <cell r="C480" t="str">
            <v>DEFICIT DEL EJERCICIO</v>
          </cell>
          <cell r="D480">
            <v>0</v>
          </cell>
          <cell r="E480">
            <v>0</v>
          </cell>
          <cell r="F480">
            <v>0</v>
          </cell>
          <cell r="G480">
            <v>0</v>
          </cell>
        </row>
        <row r="481">
          <cell r="B481">
            <v>31100201</v>
          </cell>
          <cell r="C481" t="str">
            <v>Deficit del ejercicio</v>
          </cell>
          <cell r="D481">
            <v>0</v>
          </cell>
          <cell r="E481">
            <v>0</v>
          </cell>
          <cell r="F481">
            <v>0</v>
          </cell>
          <cell r="G481">
            <v>0</v>
          </cell>
        </row>
        <row r="482">
          <cell r="B482">
            <v>3110020101</v>
          </cell>
          <cell r="C482" t="str">
            <v>Deficit del ejercicio</v>
          </cell>
          <cell r="D482">
            <v>0</v>
          </cell>
          <cell r="E482">
            <v>0</v>
          </cell>
          <cell r="F482">
            <v>0</v>
          </cell>
          <cell r="G482">
            <v>0</v>
          </cell>
        </row>
        <row r="483">
          <cell r="B483">
            <v>4</v>
          </cell>
          <cell r="C483" t="str">
            <v>INGRESOS</v>
          </cell>
          <cell r="D483">
            <v>-35595361210.809998</v>
          </cell>
          <cell r="E483">
            <v>271962.31</v>
          </cell>
          <cell r="F483">
            <v>5339985091.2600002</v>
          </cell>
          <cell r="G483">
            <v>-40935074339.760002</v>
          </cell>
          <cell r="H483">
            <v>10077408151.250004</v>
          </cell>
        </row>
        <row r="484">
          <cell r="B484">
            <v>41</v>
          </cell>
          <cell r="C484" t="str">
            <v>INGRESOS FISCALES</v>
          </cell>
          <cell r="D484">
            <v>-32188354921.110001</v>
          </cell>
          <cell r="E484">
            <v>0</v>
          </cell>
          <cell r="F484">
            <v>4496260971</v>
          </cell>
          <cell r="G484">
            <v>-36684615892.110001</v>
          </cell>
        </row>
        <row r="485">
          <cell r="B485">
            <v>4110</v>
          </cell>
          <cell r="C485" t="str">
            <v>CONTRIBUCIONES, TASAS  E INGRESOS NO TRIBUTARIOS</v>
          </cell>
          <cell r="D485">
            <v>-32188354921.110001</v>
          </cell>
          <cell r="E485">
            <v>0</v>
          </cell>
          <cell r="F485">
            <v>4496260971</v>
          </cell>
          <cell r="G485">
            <v>-36684615892.110001</v>
          </cell>
        </row>
        <row r="486">
          <cell r="B486">
            <v>411001</v>
          </cell>
          <cell r="C486" t="str">
            <v>TASAS</v>
          </cell>
          <cell r="D486">
            <v>-14880039140.6</v>
          </cell>
          <cell r="E486">
            <v>0</v>
          </cell>
          <cell r="F486">
            <v>1196895707</v>
          </cell>
          <cell r="G486">
            <v>-16076934847.6</v>
          </cell>
        </row>
        <row r="487">
          <cell r="B487">
            <v>41100101</v>
          </cell>
          <cell r="C487" t="str">
            <v>TASA POR UTILIZACION DE RECURSOS NATURALES</v>
          </cell>
          <cell r="D487">
            <v>-1483406734.24</v>
          </cell>
          <cell r="E487">
            <v>0</v>
          </cell>
          <cell r="F487">
            <v>33900</v>
          </cell>
          <cell r="G487">
            <v>-1483440634.24</v>
          </cell>
        </row>
        <row r="488">
          <cell r="B488">
            <v>4110010101</v>
          </cell>
          <cell r="C488" t="str">
            <v>Tasa por Utilización de Agua</v>
          </cell>
          <cell r="D488">
            <v>-1482557734.24</v>
          </cell>
          <cell r="E488">
            <v>0</v>
          </cell>
          <cell r="F488">
            <v>0</v>
          </cell>
          <cell r="G488">
            <v>-1482557734.24</v>
          </cell>
        </row>
        <row r="489">
          <cell r="B489">
            <v>4110010102</v>
          </cell>
          <cell r="C489" t="str">
            <v>Movilización Forestal</v>
          </cell>
          <cell r="D489">
            <v>-849000</v>
          </cell>
          <cell r="E489">
            <v>0</v>
          </cell>
          <cell r="F489">
            <v>33900</v>
          </cell>
          <cell r="G489">
            <v>-882900</v>
          </cell>
        </row>
        <row r="490">
          <cell r="B490">
            <v>41100102</v>
          </cell>
          <cell r="C490" t="str">
            <v>TASA POR CONTAMINACION DE RECURSOS NATURALES</v>
          </cell>
          <cell r="D490">
            <v>-13316092033.93</v>
          </cell>
          <cell r="E490">
            <v>0</v>
          </cell>
          <cell r="F490">
            <v>1192693100</v>
          </cell>
          <cell r="G490">
            <v>-14508785133.93</v>
          </cell>
          <cell r="H490">
            <v>5965473433.9300003</v>
          </cell>
        </row>
        <row r="491">
          <cell r="B491">
            <v>4110010202</v>
          </cell>
          <cell r="C491" t="str">
            <v>Tasa Retributiva</v>
          </cell>
          <cell r="D491">
            <v>-5965473433.9300003</v>
          </cell>
          <cell r="E491">
            <v>0</v>
          </cell>
          <cell r="F491">
            <v>0</v>
          </cell>
          <cell r="G491">
            <v>-5965473433.9300003</v>
          </cell>
          <cell r="H491">
            <v>5924836030.9300003</v>
          </cell>
        </row>
        <row r="492">
          <cell r="B492">
            <v>4110010203</v>
          </cell>
          <cell r="C492" t="str">
            <v>Sobretasa Ambiental al Peaje 5%</v>
          </cell>
          <cell r="D492">
            <v>-3618052400</v>
          </cell>
          <cell r="E492">
            <v>0</v>
          </cell>
          <cell r="F492">
            <v>588813500</v>
          </cell>
          <cell r="G492">
            <v>-4206865900</v>
          </cell>
          <cell r="H492">
            <v>-6006110836.9300003</v>
          </cell>
        </row>
        <row r="493">
          <cell r="B493">
            <v>4110010204</v>
          </cell>
          <cell r="C493" t="str">
            <v>Sobretasa al peaje 3%</v>
          </cell>
          <cell r="D493">
            <v>-2073954100</v>
          </cell>
          <cell r="E493">
            <v>0</v>
          </cell>
          <cell r="F493">
            <v>335505500</v>
          </cell>
          <cell r="G493">
            <v>-2409459600</v>
          </cell>
        </row>
        <row r="494">
          <cell r="B494">
            <v>4110010205</v>
          </cell>
          <cell r="C494" t="str">
            <v>Sobretasa al peaje Tucurinca 8%</v>
          </cell>
          <cell r="D494">
            <v>-1658612100</v>
          </cell>
          <cell r="E494">
            <v>0</v>
          </cell>
          <cell r="F494">
            <v>268374100</v>
          </cell>
          <cell r="G494">
            <v>-1926986200</v>
          </cell>
          <cell r="H494">
            <v>22669622094.169998</v>
          </cell>
        </row>
        <row r="495">
          <cell r="B495">
            <v>41100103</v>
          </cell>
          <cell r="C495" t="str">
            <v>SEGUIMIENTO DE INSTRUMENOS DE CONTROL Y MANEJO AMB.</v>
          </cell>
          <cell r="D495">
            <v>-80540372.430000007</v>
          </cell>
          <cell r="E495">
            <v>0</v>
          </cell>
          <cell r="F495">
            <v>4168707</v>
          </cell>
          <cell r="G495">
            <v>-84709079.430000007</v>
          </cell>
          <cell r="H495" t="str">
            <v>*</v>
          </cell>
        </row>
        <row r="496">
          <cell r="B496">
            <v>4110010301</v>
          </cell>
          <cell r="C496" t="str">
            <v>Seguimiento de instrumentos de control y manejo amb.</v>
          </cell>
          <cell r="D496">
            <v>-80540372.430000007</v>
          </cell>
          <cell r="E496">
            <v>0</v>
          </cell>
          <cell r="F496">
            <v>4168707</v>
          </cell>
          <cell r="G496">
            <v>-84709079.430000007</v>
          </cell>
        </row>
        <row r="497">
          <cell r="B497">
            <v>411002</v>
          </cell>
          <cell r="C497" t="str">
            <v>MULTAS</v>
          </cell>
          <cell r="D497">
            <v>-308338406</v>
          </cell>
          <cell r="E497">
            <v>0</v>
          </cell>
          <cell r="F497">
            <v>0</v>
          </cell>
          <cell r="G497">
            <v>-308338406</v>
          </cell>
        </row>
        <row r="498">
          <cell r="B498">
            <v>41100201</v>
          </cell>
          <cell r="C498" t="str">
            <v>MULTAS</v>
          </cell>
          <cell r="D498">
            <v>-308338406</v>
          </cell>
          <cell r="E498">
            <v>0</v>
          </cell>
          <cell r="F498">
            <v>0</v>
          </cell>
          <cell r="G498">
            <v>-308338406</v>
          </cell>
          <cell r="H498" t="str">
            <v>*</v>
          </cell>
        </row>
        <row r="499">
          <cell r="B499">
            <v>4110020101</v>
          </cell>
          <cell r="C499" t="str">
            <v>Multas</v>
          </cell>
          <cell r="D499">
            <v>-308338406</v>
          </cell>
          <cell r="E499">
            <v>0</v>
          </cell>
          <cell r="F499">
            <v>0</v>
          </cell>
          <cell r="G499">
            <v>-308338406</v>
          </cell>
        </row>
        <row r="500">
          <cell r="B500">
            <v>411003</v>
          </cell>
          <cell r="C500" t="str">
            <v>INTERESES</v>
          </cell>
          <cell r="D500">
            <v>-42322144</v>
          </cell>
          <cell r="E500">
            <v>0</v>
          </cell>
          <cell r="F500">
            <v>1787081</v>
          </cell>
          <cell r="G500">
            <v>-44109225</v>
          </cell>
        </row>
        <row r="501">
          <cell r="B501">
            <v>41100302</v>
          </cell>
          <cell r="C501" t="str">
            <v>TASA RETRIBUTIVA</v>
          </cell>
          <cell r="D501">
            <v>-16726640</v>
          </cell>
          <cell r="E501">
            <v>0</v>
          </cell>
          <cell r="F501">
            <v>879059</v>
          </cell>
          <cell r="G501">
            <v>-17605699</v>
          </cell>
        </row>
        <row r="502">
          <cell r="B502">
            <v>4110030201</v>
          </cell>
          <cell r="C502" t="str">
            <v>Tasa Retributiva</v>
          </cell>
          <cell r="D502">
            <v>-16726640</v>
          </cell>
          <cell r="E502">
            <v>0</v>
          </cell>
          <cell r="F502">
            <v>879059</v>
          </cell>
          <cell r="G502">
            <v>-17605699</v>
          </cell>
        </row>
        <row r="503">
          <cell r="B503">
            <v>41100303</v>
          </cell>
          <cell r="C503" t="str">
            <v>SEGUIMIENTO DE INSTRUMENOS DE CONTROL Y MANEJO AMB.</v>
          </cell>
          <cell r="D503">
            <v>-5112717</v>
          </cell>
          <cell r="E503">
            <v>0</v>
          </cell>
          <cell r="F503">
            <v>335675</v>
          </cell>
          <cell r="G503">
            <v>-5448392</v>
          </cell>
          <cell r="H503" t="str">
            <v>*</v>
          </cell>
        </row>
        <row r="504">
          <cell r="B504">
            <v>4110030301</v>
          </cell>
          <cell r="C504" t="str">
            <v>Seguimiento de instrumentos de control y manejo amb.</v>
          </cell>
          <cell r="D504">
            <v>-5112717</v>
          </cell>
          <cell r="E504">
            <v>0</v>
          </cell>
          <cell r="F504">
            <v>335675</v>
          </cell>
          <cell r="G504">
            <v>-5448392</v>
          </cell>
        </row>
        <row r="505">
          <cell r="B505">
            <v>41100304</v>
          </cell>
          <cell r="C505" t="str">
            <v>TASA POR USO DE AGUA</v>
          </cell>
          <cell r="D505">
            <v>-20482787</v>
          </cell>
          <cell r="E505">
            <v>0</v>
          </cell>
          <cell r="F505">
            <v>572347</v>
          </cell>
          <cell r="G505">
            <v>-21055134</v>
          </cell>
        </row>
        <row r="506">
          <cell r="B506">
            <v>4110030401</v>
          </cell>
          <cell r="C506" t="str">
            <v>Tasa por uso de auga</v>
          </cell>
          <cell r="D506">
            <v>-20482787</v>
          </cell>
          <cell r="E506">
            <v>0</v>
          </cell>
          <cell r="F506">
            <v>572347</v>
          </cell>
          <cell r="G506">
            <v>-21055134</v>
          </cell>
        </row>
        <row r="507">
          <cell r="B507">
            <v>411046</v>
          </cell>
          <cell r="C507" t="str">
            <v>LICENCIAS</v>
          </cell>
          <cell r="D507">
            <v>-519567147</v>
          </cell>
          <cell r="E507">
            <v>0</v>
          </cell>
          <cell r="F507">
            <v>146899679</v>
          </cell>
          <cell r="G507">
            <v>-666466826</v>
          </cell>
        </row>
        <row r="508">
          <cell r="B508">
            <v>41104601</v>
          </cell>
          <cell r="C508" t="str">
            <v>LICENCIAS</v>
          </cell>
          <cell r="D508">
            <v>-67978788</v>
          </cell>
          <cell r="E508">
            <v>0</v>
          </cell>
          <cell r="F508">
            <v>17851919</v>
          </cell>
          <cell r="G508">
            <v>-85830707</v>
          </cell>
          <cell r="H508" t="str">
            <v>*</v>
          </cell>
        </row>
        <row r="509">
          <cell r="B509">
            <v>4110460101</v>
          </cell>
          <cell r="C509" t="str">
            <v>Licencias Ambientales</v>
          </cell>
          <cell r="D509">
            <v>-67978788</v>
          </cell>
          <cell r="E509">
            <v>0</v>
          </cell>
          <cell r="F509">
            <v>17851919</v>
          </cell>
          <cell r="G509">
            <v>-85830707</v>
          </cell>
        </row>
        <row r="510">
          <cell r="B510">
            <v>41104602</v>
          </cell>
          <cell r="C510" t="str">
            <v>EVALUACIONES AMBIENTALES</v>
          </cell>
          <cell r="D510">
            <v>-451588359</v>
          </cell>
          <cell r="E510">
            <v>0</v>
          </cell>
          <cell r="F510">
            <v>129047760</v>
          </cell>
          <cell r="G510">
            <v>-580636119</v>
          </cell>
        </row>
        <row r="511">
          <cell r="B511">
            <v>4110460201</v>
          </cell>
          <cell r="C511" t="str">
            <v>Uso de Agua</v>
          </cell>
          <cell r="D511">
            <v>-182862281</v>
          </cell>
          <cell r="E511">
            <v>0</v>
          </cell>
          <cell r="F511">
            <v>77997064</v>
          </cell>
          <cell r="G511">
            <v>-260859345</v>
          </cell>
        </row>
        <row r="512">
          <cell r="B512">
            <v>4110460202</v>
          </cell>
          <cell r="C512" t="str">
            <v>Vertimientos</v>
          </cell>
          <cell r="D512">
            <v>-80002576</v>
          </cell>
          <cell r="E512">
            <v>0</v>
          </cell>
          <cell r="F512">
            <v>16640323</v>
          </cell>
          <cell r="G512">
            <v>-96642899</v>
          </cell>
        </row>
        <row r="513">
          <cell r="B513">
            <v>4110460204</v>
          </cell>
          <cell r="C513" t="str">
            <v>Licencias Aprovechamiento Forestal</v>
          </cell>
          <cell r="D513">
            <v>-32121239</v>
          </cell>
          <cell r="E513">
            <v>0</v>
          </cell>
          <cell r="F513">
            <v>0</v>
          </cell>
          <cell r="G513">
            <v>-32121239</v>
          </cell>
        </row>
        <row r="514">
          <cell r="B514">
            <v>4110460206</v>
          </cell>
          <cell r="C514" t="str">
            <v>Emisiones Atmosfericas</v>
          </cell>
          <cell r="D514">
            <v>-20984477</v>
          </cell>
          <cell r="E514">
            <v>0</v>
          </cell>
          <cell r="F514">
            <v>5085025</v>
          </cell>
          <cell r="G514">
            <v>-26069502</v>
          </cell>
        </row>
        <row r="515">
          <cell r="B515">
            <v>4110460207</v>
          </cell>
          <cell r="C515" t="str">
            <v>Ocupacion Cauce</v>
          </cell>
          <cell r="D515">
            <v>-113086013</v>
          </cell>
          <cell r="E515">
            <v>0</v>
          </cell>
          <cell r="F515">
            <v>29325348</v>
          </cell>
          <cell r="G515">
            <v>-142411361</v>
          </cell>
        </row>
        <row r="516">
          <cell r="B516">
            <v>4110460210</v>
          </cell>
          <cell r="C516" t="str">
            <v>Prospeccion y Exploracion</v>
          </cell>
          <cell r="D516">
            <v>-22531773</v>
          </cell>
          <cell r="E516">
            <v>0</v>
          </cell>
          <cell r="F516">
            <v>0</v>
          </cell>
          <cell r="G516">
            <v>-22531773</v>
          </cell>
          <cell r="H516" t="str">
            <v>*</v>
          </cell>
        </row>
        <row r="517">
          <cell r="B517">
            <v>411060</v>
          </cell>
          <cell r="C517" t="str">
            <v>Sobretasa Ambiental</v>
          </cell>
          <cell r="D517">
            <v>-15389829405.51</v>
          </cell>
          <cell r="E517">
            <v>0</v>
          </cell>
          <cell r="F517">
            <v>3054399653</v>
          </cell>
          <cell r="G517">
            <v>-18444229058.509998</v>
          </cell>
        </row>
        <row r="518">
          <cell r="B518">
            <v>41106001</v>
          </cell>
          <cell r="C518" t="str">
            <v>SOBRETASA AMBIENTAL</v>
          </cell>
          <cell r="D518">
            <v>-15389829405.51</v>
          </cell>
          <cell r="E518">
            <v>0</v>
          </cell>
          <cell r="F518">
            <v>3054399653</v>
          </cell>
          <cell r="G518">
            <v>-18444229058.509998</v>
          </cell>
          <cell r="H518" t="str">
            <v>*</v>
          </cell>
        </row>
        <row r="519">
          <cell r="B519">
            <v>4110600101</v>
          </cell>
          <cell r="C519" t="str">
            <v>Sobre Tasa Ambiental al Impto Predial V.Actual</v>
          </cell>
          <cell r="D519">
            <v>-15014852652</v>
          </cell>
          <cell r="E519">
            <v>0</v>
          </cell>
          <cell r="F519">
            <v>1447650402</v>
          </cell>
          <cell r="G519">
            <v>-16462503054</v>
          </cell>
        </row>
        <row r="520">
          <cell r="B520">
            <v>4110600102</v>
          </cell>
          <cell r="C520" t="str">
            <v>Sobre Tasa Ambiental al Impto Predial V.Anterior</v>
          </cell>
          <cell r="D520">
            <v>-225579419.50999999</v>
          </cell>
          <cell r="E520">
            <v>0</v>
          </cell>
          <cell r="F520">
            <v>1605559910</v>
          </cell>
          <cell r="G520">
            <v>-1831139329.51</v>
          </cell>
        </row>
        <row r="521">
          <cell r="B521">
            <v>4110600103</v>
          </cell>
          <cell r="C521" t="str">
            <v>V.ACTUAL RURAL S.tasa Ambiental al Impto predial</v>
          </cell>
          <cell r="D521">
            <v>-93322550</v>
          </cell>
          <cell r="E521">
            <v>0</v>
          </cell>
          <cell r="F521">
            <v>679132</v>
          </cell>
          <cell r="G521">
            <v>-94001682</v>
          </cell>
        </row>
        <row r="522">
          <cell r="B522">
            <v>4110600104</v>
          </cell>
          <cell r="C522" t="str">
            <v>V.ACTUAL URBANA S.tasa Ambiental al Impto predial</v>
          </cell>
          <cell r="D522">
            <v>-8173250</v>
          </cell>
          <cell r="E522">
            <v>0</v>
          </cell>
          <cell r="F522">
            <v>510209</v>
          </cell>
          <cell r="G522">
            <v>-8683459</v>
          </cell>
        </row>
        <row r="523">
          <cell r="B523">
            <v>4110600105</v>
          </cell>
          <cell r="C523" t="str">
            <v>Recaudo Vigencia ANTERIOR RURAL De La S.tasa Ambiental</v>
          </cell>
          <cell r="D523">
            <v>-11926841</v>
          </cell>
          <cell r="E523">
            <v>0</v>
          </cell>
          <cell r="F523">
            <v>0</v>
          </cell>
          <cell r="G523">
            <v>-11926841</v>
          </cell>
        </row>
        <row r="524">
          <cell r="B524">
            <v>4110600106</v>
          </cell>
          <cell r="C524" t="str">
            <v>Recaudo Vigencia ANTERIOR URBANA De La S.tasa Ambiental</v>
          </cell>
          <cell r="D524">
            <v>-35974693</v>
          </cell>
          <cell r="E524">
            <v>0</v>
          </cell>
          <cell r="F524">
            <v>0</v>
          </cell>
          <cell r="G524">
            <v>-35974693</v>
          </cell>
        </row>
        <row r="525">
          <cell r="B525">
            <v>411061</v>
          </cell>
          <cell r="C525" t="str">
            <v>CONTRIBUCIONES</v>
          </cell>
          <cell r="D525">
            <v>-518463758</v>
          </cell>
          <cell r="E525">
            <v>0</v>
          </cell>
          <cell r="F525">
            <v>96278851</v>
          </cell>
          <cell r="G525">
            <v>-614742609</v>
          </cell>
        </row>
        <row r="526">
          <cell r="B526">
            <v>41106101</v>
          </cell>
          <cell r="C526" t="str">
            <v>CONTRIBUCIONES</v>
          </cell>
          <cell r="D526">
            <v>-518463758</v>
          </cell>
          <cell r="E526">
            <v>0</v>
          </cell>
          <cell r="F526">
            <v>96278851</v>
          </cell>
          <cell r="G526">
            <v>-614742609</v>
          </cell>
        </row>
        <row r="527">
          <cell r="B527">
            <v>4110610101</v>
          </cell>
          <cell r="C527" t="str">
            <v>Contribuciones Sector Electrico</v>
          </cell>
          <cell r="D527">
            <v>-518463758</v>
          </cell>
          <cell r="E527">
            <v>0</v>
          </cell>
          <cell r="F527">
            <v>96278851</v>
          </cell>
          <cell r="G527">
            <v>-614742609</v>
          </cell>
          <cell r="H527">
            <v>-1674332449</v>
          </cell>
        </row>
        <row r="528">
          <cell r="B528">
            <v>411090</v>
          </cell>
          <cell r="C528" t="str">
            <v>Otras Contribuciones, Tasas e Ingresos no Tributarios</v>
          </cell>
          <cell r="D528">
            <v>-529794920</v>
          </cell>
          <cell r="E528">
            <v>0</v>
          </cell>
          <cell r="F528">
            <v>0</v>
          </cell>
          <cell r="G528">
            <v>-529794920</v>
          </cell>
          <cell r="H528">
            <v>-1539399792.8200002</v>
          </cell>
        </row>
        <row r="529">
          <cell r="B529">
            <v>41109002</v>
          </cell>
          <cell r="C529" t="str">
            <v>CONVENIOS</v>
          </cell>
          <cell r="D529">
            <v>-529794920</v>
          </cell>
          <cell r="E529">
            <v>0</v>
          </cell>
          <cell r="F529">
            <v>0</v>
          </cell>
          <cell r="G529">
            <v>-529794920</v>
          </cell>
        </row>
        <row r="530">
          <cell r="B530">
            <v>4110900201</v>
          </cell>
          <cell r="C530" t="str">
            <v>Convenio Red de Monitoreo Ambiental</v>
          </cell>
          <cell r="D530">
            <v>-529794920</v>
          </cell>
          <cell r="E530">
            <v>0</v>
          </cell>
          <cell r="F530">
            <v>0</v>
          </cell>
          <cell r="G530">
            <v>-529794920</v>
          </cell>
        </row>
        <row r="531">
          <cell r="B531">
            <v>44</v>
          </cell>
          <cell r="C531" t="str">
            <v>TRANSFERENCIAS Y SUBVENCIONES</v>
          </cell>
          <cell r="D531">
            <v>-425116248.81</v>
          </cell>
          <cell r="E531">
            <v>0</v>
          </cell>
          <cell r="F531">
            <v>79686187.599999994</v>
          </cell>
          <cell r="G531">
            <v>-504802436.41000003</v>
          </cell>
        </row>
        <row r="532">
          <cell r="B532">
            <v>4428</v>
          </cell>
          <cell r="C532" t="str">
            <v>OTRAS TRANSFERENCIAS</v>
          </cell>
          <cell r="D532">
            <v>-425116248.81</v>
          </cell>
          <cell r="E532">
            <v>0</v>
          </cell>
          <cell r="F532">
            <v>79686187.599999994</v>
          </cell>
          <cell r="G532">
            <v>-504802436.41000003</v>
          </cell>
        </row>
        <row r="533">
          <cell r="B533">
            <v>442807</v>
          </cell>
          <cell r="C533" t="str">
            <v>Otros bienes, derechos y recursos en efectivo Procedentes de entidades de gobierno</v>
          </cell>
          <cell r="D533">
            <v>-100439213</v>
          </cell>
          <cell r="E533">
            <v>0</v>
          </cell>
          <cell r="F533">
            <v>0</v>
          </cell>
          <cell r="G533">
            <v>-100439213</v>
          </cell>
        </row>
        <row r="534">
          <cell r="B534">
            <v>44280701</v>
          </cell>
          <cell r="C534" t="str">
            <v>BIENES RECIBIDOS SIN CONTRAPRESTACION</v>
          </cell>
          <cell r="D534">
            <v>-100439213</v>
          </cell>
          <cell r="E534">
            <v>0</v>
          </cell>
          <cell r="F534">
            <v>0</v>
          </cell>
          <cell r="G534">
            <v>-100439213</v>
          </cell>
          <cell r="H534" t="str">
            <v>*</v>
          </cell>
        </row>
        <row r="535">
          <cell r="B535">
            <v>4428070101</v>
          </cell>
          <cell r="C535" t="str">
            <v>bienes recibidos sin contraprestacion</v>
          </cell>
          <cell r="D535">
            <v>-100439213</v>
          </cell>
          <cell r="E535">
            <v>0</v>
          </cell>
          <cell r="F535">
            <v>0</v>
          </cell>
          <cell r="G535">
            <v>-100439213</v>
          </cell>
        </row>
        <row r="536">
          <cell r="B536">
            <v>442824</v>
          </cell>
          <cell r="C536" t="str">
            <v>Porcentaje ambiental sobre el total del recaudo por concepto de impuesto predial unificado</v>
          </cell>
          <cell r="D536">
            <v>-324677035.81</v>
          </cell>
          <cell r="E536">
            <v>0</v>
          </cell>
          <cell r="F536">
            <v>79686187.599999994</v>
          </cell>
          <cell r="G536">
            <v>-404363223.41000003</v>
          </cell>
          <cell r="H536" t="str">
            <v>*</v>
          </cell>
        </row>
        <row r="537">
          <cell r="B537">
            <v>44282401</v>
          </cell>
          <cell r="C537" t="str">
            <v>PORCENTAJE AMBIENTAL SOBRE EL TOTAL RECAUDADO</v>
          </cell>
          <cell r="D537">
            <v>-324677035.81</v>
          </cell>
          <cell r="E537">
            <v>0</v>
          </cell>
          <cell r="F537">
            <v>79686187.599999994</v>
          </cell>
          <cell r="G537">
            <v>-404363223.41000003</v>
          </cell>
        </row>
        <row r="538">
          <cell r="B538">
            <v>4428240101</v>
          </cell>
          <cell r="C538" t="str">
            <v>Porcentaje Ambiental Sobre El Total Recaudado VIGENCIA ACTUAL</v>
          </cell>
          <cell r="D538">
            <v>-200887013.69</v>
          </cell>
          <cell r="E538">
            <v>0</v>
          </cell>
          <cell r="F538">
            <v>79686187.599999994</v>
          </cell>
          <cell r="G538">
            <v>-280573201.29000002</v>
          </cell>
        </row>
        <row r="539">
          <cell r="B539">
            <v>4428240102</v>
          </cell>
          <cell r="C539" t="str">
            <v>Porcentaje Ambiental Sobre El Total Recaudado VIGENCIA ANTERIOR</v>
          </cell>
          <cell r="D539">
            <v>-123790022.12</v>
          </cell>
          <cell r="E539">
            <v>0</v>
          </cell>
          <cell r="F539">
            <v>0</v>
          </cell>
          <cell r="G539">
            <v>-123790022.12</v>
          </cell>
        </row>
        <row r="540">
          <cell r="B540">
            <v>47</v>
          </cell>
          <cell r="C540" t="str">
            <v>OPERACIONES INTERINSTITUCIONALES</v>
          </cell>
          <cell r="D540">
            <v>-2347584046</v>
          </cell>
          <cell r="E540">
            <v>0</v>
          </cell>
          <cell r="F540">
            <v>598424000</v>
          </cell>
          <cell r="G540">
            <v>-2946008046</v>
          </cell>
        </row>
        <row r="541">
          <cell r="B541">
            <v>4705</v>
          </cell>
          <cell r="C541" t="str">
            <v>FONDOS RECIBIDOS</v>
          </cell>
          <cell r="D541">
            <v>-2298233046</v>
          </cell>
          <cell r="E541">
            <v>0</v>
          </cell>
          <cell r="F541">
            <v>590005000</v>
          </cell>
          <cell r="G541">
            <v>-2888238046</v>
          </cell>
        </row>
        <row r="542">
          <cell r="B542">
            <v>470508</v>
          </cell>
          <cell r="C542" t="str">
            <v>FUNCIONAMIENTO</v>
          </cell>
          <cell r="D542">
            <v>-2298233046</v>
          </cell>
          <cell r="E542">
            <v>0</v>
          </cell>
          <cell r="F542">
            <v>590005000</v>
          </cell>
          <cell r="G542">
            <v>-2888238046</v>
          </cell>
        </row>
        <row r="543">
          <cell r="B543">
            <v>47050801</v>
          </cell>
          <cell r="C543" t="str">
            <v>FUNCIONAMIENTO</v>
          </cell>
          <cell r="D543">
            <v>-2298233046</v>
          </cell>
          <cell r="E543">
            <v>0</v>
          </cell>
          <cell r="F543">
            <v>590005000</v>
          </cell>
          <cell r="G543">
            <v>-2888238046</v>
          </cell>
        </row>
        <row r="544">
          <cell r="B544">
            <v>4705080101</v>
          </cell>
          <cell r="C544" t="str">
            <v>Gastos de Personal</v>
          </cell>
          <cell r="D544">
            <v>-2295233046</v>
          </cell>
          <cell r="E544">
            <v>0</v>
          </cell>
          <cell r="F544">
            <v>590005000</v>
          </cell>
          <cell r="G544">
            <v>-2885238046</v>
          </cell>
        </row>
        <row r="545">
          <cell r="B545">
            <v>4705080102</v>
          </cell>
          <cell r="C545" t="str">
            <v>Gastos Generales</v>
          </cell>
          <cell r="D545">
            <v>-3000000</v>
          </cell>
          <cell r="E545">
            <v>0</v>
          </cell>
          <cell r="F545">
            <v>0</v>
          </cell>
          <cell r="G545">
            <v>-3000000</v>
          </cell>
        </row>
        <row r="546">
          <cell r="B546">
            <v>4722</v>
          </cell>
          <cell r="C546" t="str">
            <v>OPERACIONES SIN FLUJO DE EFECTIVO</v>
          </cell>
          <cell r="D546">
            <v>-49351000</v>
          </cell>
          <cell r="E546">
            <v>0</v>
          </cell>
          <cell r="F546">
            <v>8419000</v>
          </cell>
          <cell r="G546">
            <v>-57770000</v>
          </cell>
        </row>
        <row r="547">
          <cell r="B547">
            <v>472201</v>
          </cell>
          <cell r="C547" t="str">
            <v>CRUCE DE CUENTAS</v>
          </cell>
          <cell r="D547">
            <v>-49351000</v>
          </cell>
          <cell r="E547">
            <v>0</v>
          </cell>
          <cell r="F547">
            <v>8419000</v>
          </cell>
          <cell r="G547">
            <v>-57770000</v>
          </cell>
        </row>
        <row r="548">
          <cell r="B548">
            <v>47220101</v>
          </cell>
          <cell r="C548" t="str">
            <v>CRUCE DE CUENTAS</v>
          </cell>
          <cell r="D548">
            <v>-49351000</v>
          </cell>
          <cell r="E548">
            <v>0</v>
          </cell>
          <cell r="F548">
            <v>8419000</v>
          </cell>
          <cell r="G548">
            <v>-57770000</v>
          </cell>
        </row>
        <row r="549">
          <cell r="B549">
            <v>4722010101</v>
          </cell>
          <cell r="C549" t="str">
            <v>Deducciones A Favor De La DIAN RETE FTE</v>
          </cell>
          <cell r="D549">
            <v>-49351000</v>
          </cell>
          <cell r="E549">
            <v>0</v>
          </cell>
          <cell r="F549">
            <v>8419000</v>
          </cell>
          <cell r="G549">
            <v>-57770000</v>
          </cell>
        </row>
        <row r="550">
          <cell r="B550">
            <v>48</v>
          </cell>
          <cell r="C550" t="str">
            <v>OTROS INGRESOS</v>
          </cell>
          <cell r="D550">
            <v>-634305994.88999999</v>
          </cell>
          <cell r="E550">
            <v>271962.31</v>
          </cell>
          <cell r="F550">
            <v>165613932.66</v>
          </cell>
          <cell r="G550">
            <v>-799647965.24000001</v>
          </cell>
        </row>
        <row r="551">
          <cell r="B551">
            <v>4802</v>
          </cell>
          <cell r="C551" t="str">
            <v>FINANCIEROS</v>
          </cell>
          <cell r="D551">
            <v>-229416895.43000001</v>
          </cell>
          <cell r="E551">
            <v>271962.31</v>
          </cell>
          <cell r="F551">
            <v>162849850.46000001</v>
          </cell>
          <cell r="G551">
            <v>-391994783.57999998</v>
          </cell>
        </row>
        <row r="552">
          <cell r="B552">
            <v>480201</v>
          </cell>
          <cell r="C552" t="str">
            <v>INTERESES SOBRE DEPOSITOS EN INSTITUCIONES FINANCIERAS</v>
          </cell>
          <cell r="D552">
            <v>-13217295.23</v>
          </cell>
          <cell r="E552">
            <v>271962.31</v>
          </cell>
          <cell r="F552">
            <v>3206114.46</v>
          </cell>
          <cell r="G552">
            <v>-16151447.380000001</v>
          </cell>
        </row>
        <row r="553">
          <cell r="B553">
            <v>48020101</v>
          </cell>
          <cell r="C553" t="str">
            <v>INTERESES SOBRE DEPOSITOS EN INSTITUCIONES FINANCIERAS</v>
          </cell>
          <cell r="D553">
            <v>-13217295.23</v>
          </cell>
          <cell r="E553">
            <v>271962.31</v>
          </cell>
          <cell r="F553">
            <v>3206114.46</v>
          </cell>
          <cell r="G553">
            <v>-16151447.380000001</v>
          </cell>
        </row>
        <row r="554">
          <cell r="B554">
            <v>4802010101</v>
          </cell>
          <cell r="C554" t="str">
            <v>Rend. F/ros INGRESOS PROPIOS</v>
          </cell>
          <cell r="D554">
            <v>-9274654.3300000001</v>
          </cell>
          <cell r="E554">
            <v>271962.31</v>
          </cell>
          <cell r="F554">
            <v>1443740.46</v>
          </cell>
          <cell r="G554">
            <v>-10446432.48</v>
          </cell>
        </row>
        <row r="555">
          <cell r="B555">
            <v>4802010102</v>
          </cell>
          <cell r="C555" t="str">
            <v>Rend. F/ros TASA POR USO DE AGUA</v>
          </cell>
          <cell r="D555">
            <v>-1627428.85</v>
          </cell>
          <cell r="E555">
            <v>0</v>
          </cell>
          <cell r="F555">
            <v>441429.46</v>
          </cell>
          <cell r="G555">
            <v>-2068858.31</v>
          </cell>
        </row>
        <row r="556">
          <cell r="B556">
            <v>4802010103</v>
          </cell>
          <cell r="C556" t="str">
            <v>Rend. F/ros TASA RETRIBUTIVA</v>
          </cell>
          <cell r="D556">
            <v>-278311.46000000002</v>
          </cell>
          <cell r="E556">
            <v>0</v>
          </cell>
          <cell r="F556">
            <v>84796.08</v>
          </cell>
          <cell r="G556">
            <v>-363107.54</v>
          </cell>
        </row>
        <row r="557">
          <cell r="B557">
            <v>4802010104</v>
          </cell>
          <cell r="C557" t="str">
            <v>Rend. F/ros APROVECHAMIENTO FORESTAL</v>
          </cell>
          <cell r="D557">
            <v>-6734.97</v>
          </cell>
          <cell r="E557">
            <v>0</v>
          </cell>
          <cell r="F557">
            <v>1180.51</v>
          </cell>
          <cell r="G557">
            <v>-7915.48</v>
          </cell>
        </row>
        <row r="558">
          <cell r="B558">
            <v>4802010105</v>
          </cell>
          <cell r="C558" t="str">
            <v>Rend. F/ros CONV. INTERADMINISTRATIVO CHIBOLO</v>
          </cell>
          <cell r="D558">
            <v>-69891</v>
          </cell>
          <cell r="E558">
            <v>0</v>
          </cell>
          <cell r="F558">
            <v>11973</v>
          </cell>
          <cell r="G558">
            <v>-81864</v>
          </cell>
        </row>
        <row r="559">
          <cell r="B559">
            <v>4802010106</v>
          </cell>
          <cell r="C559" t="str">
            <v>Rend. F/ros SECTOR ELÉCTRICO</v>
          </cell>
          <cell r="D559">
            <v>-980378.74</v>
          </cell>
          <cell r="E559">
            <v>0</v>
          </cell>
          <cell r="F559">
            <v>192815.91</v>
          </cell>
          <cell r="G559">
            <v>-1173194.6499999999</v>
          </cell>
        </row>
        <row r="560">
          <cell r="B560">
            <v>4802010107</v>
          </cell>
          <cell r="C560" t="str">
            <v>Rend. F/ros LICENCIA, EVALUACIONES Y SEGUIMIENTOS</v>
          </cell>
          <cell r="D560">
            <v>-439914.29</v>
          </cell>
          <cell r="E560">
            <v>0</v>
          </cell>
          <cell r="F560">
            <v>781412.81</v>
          </cell>
          <cell r="G560">
            <v>-1221327.1000000001</v>
          </cell>
        </row>
        <row r="561">
          <cell r="B561">
            <v>4802010108</v>
          </cell>
          <cell r="C561" t="str">
            <v>Rend. F/ros INGRESOS S/TASA PEAJE</v>
          </cell>
          <cell r="D561">
            <v>-539981.59</v>
          </cell>
          <cell r="E561">
            <v>0</v>
          </cell>
          <cell r="F561">
            <v>248766.23</v>
          </cell>
          <cell r="G561">
            <v>-788747.82</v>
          </cell>
        </row>
        <row r="562">
          <cell r="B562">
            <v>480223</v>
          </cell>
          <cell r="C562" t="str">
            <v>COMISIONES</v>
          </cell>
          <cell r="D562">
            <v>-57610.93</v>
          </cell>
          <cell r="E562">
            <v>0</v>
          </cell>
          <cell r="F562">
            <v>1800</v>
          </cell>
          <cell r="G562">
            <v>-59410.93</v>
          </cell>
        </row>
        <row r="563">
          <cell r="B563">
            <v>48022301</v>
          </cell>
          <cell r="C563" t="str">
            <v>POR PSE</v>
          </cell>
          <cell r="D563">
            <v>-57610.93</v>
          </cell>
          <cell r="E563">
            <v>0</v>
          </cell>
          <cell r="F563">
            <v>1800</v>
          </cell>
          <cell r="G563">
            <v>-59410.93</v>
          </cell>
        </row>
        <row r="564">
          <cell r="B564">
            <v>4802230102</v>
          </cell>
          <cell r="C564" t="str">
            <v>COMISIONES POR PSE AGUA</v>
          </cell>
          <cell r="D564">
            <v>-34211.230000000003</v>
          </cell>
          <cell r="E564">
            <v>0</v>
          </cell>
          <cell r="F564">
            <v>1800</v>
          </cell>
          <cell r="G564">
            <v>-36011.230000000003</v>
          </cell>
        </row>
        <row r="565">
          <cell r="B565">
            <v>4802230103</v>
          </cell>
          <cell r="C565" t="str">
            <v>COMISIONES POR PSE TASA RETRIBUTIVA</v>
          </cell>
          <cell r="D565">
            <v>-23399.7</v>
          </cell>
          <cell r="E565">
            <v>0</v>
          </cell>
          <cell r="F565">
            <v>0</v>
          </cell>
          <cell r="G565">
            <v>-23399.7</v>
          </cell>
        </row>
        <row r="566">
          <cell r="B566">
            <v>480232</v>
          </cell>
          <cell r="C566" t="str">
            <v>RENDIMIENTOS SOBRE RECURSOS ENTREGADOS EN ADMON</v>
          </cell>
          <cell r="D566">
            <v>-33473817.27</v>
          </cell>
          <cell r="E566">
            <v>0</v>
          </cell>
          <cell r="F566">
            <v>0</v>
          </cell>
          <cell r="G566">
            <v>-33473817.27</v>
          </cell>
        </row>
        <row r="567">
          <cell r="B567">
            <v>48023201</v>
          </cell>
          <cell r="C567" t="str">
            <v>RENDIMIENTOS SOBRE RECURSOS ENTREGADOS EN ADMON</v>
          </cell>
          <cell r="D567">
            <v>-33473817.27</v>
          </cell>
          <cell r="E567">
            <v>0</v>
          </cell>
          <cell r="F567">
            <v>0</v>
          </cell>
          <cell r="G567">
            <v>-33473817.27</v>
          </cell>
        </row>
        <row r="568">
          <cell r="B568">
            <v>4802320101</v>
          </cell>
          <cell r="C568" t="str">
            <v>Rendimientos sobre recursos entregados en Admon</v>
          </cell>
          <cell r="D568">
            <v>-33473817.27</v>
          </cell>
          <cell r="E568">
            <v>0</v>
          </cell>
          <cell r="F568">
            <v>0</v>
          </cell>
          <cell r="G568">
            <v>-33473817.27</v>
          </cell>
        </row>
        <row r="569">
          <cell r="B569">
            <v>480233</v>
          </cell>
          <cell r="C569" t="str">
            <v>Otros Intereses de mora</v>
          </cell>
          <cell r="D569">
            <v>-182668172</v>
          </cell>
          <cell r="E569">
            <v>0</v>
          </cell>
          <cell r="F569">
            <v>159641936</v>
          </cell>
          <cell r="G569">
            <v>-342310108</v>
          </cell>
        </row>
        <row r="570">
          <cell r="B570">
            <v>48023301</v>
          </cell>
          <cell r="C570" t="str">
            <v>INTERESES DE MORA PORCENTAJE AMBIENTAL</v>
          </cell>
          <cell r="D570">
            <v>-2601585</v>
          </cell>
          <cell r="E570">
            <v>0</v>
          </cell>
          <cell r="F570">
            <v>0</v>
          </cell>
          <cell r="G570">
            <v>-2601585</v>
          </cell>
        </row>
        <row r="571">
          <cell r="B571">
            <v>4802330101</v>
          </cell>
          <cell r="C571" t="str">
            <v>Intereses De Mora Porcentaje Ambiental A Cargo Del Municipio</v>
          </cell>
          <cell r="D571">
            <v>-2601585</v>
          </cell>
          <cell r="E571">
            <v>0</v>
          </cell>
          <cell r="F571">
            <v>0</v>
          </cell>
          <cell r="G571">
            <v>-2601585</v>
          </cell>
        </row>
        <row r="572">
          <cell r="B572">
            <v>48023302</v>
          </cell>
          <cell r="C572" t="str">
            <v>INTERESES DE MORA SOBRETASA AMBIENTAL</v>
          </cell>
          <cell r="D572">
            <v>-180066587</v>
          </cell>
          <cell r="E572">
            <v>0</v>
          </cell>
          <cell r="F572">
            <v>159641936</v>
          </cell>
          <cell r="G572">
            <v>-339708523</v>
          </cell>
        </row>
        <row r="573">
          <cell r="B573">
            <v>4802330201</v>
          </cell>
          <cell r="C573" t="str">
            <v>Intereses De Mora sobretasa Ambiental A Cargo Del Municipio</v>
          </cell>
          <cell r="D573">
            <v>-23429498</v>
          </cell>
          <cell r="E573">
            <v>0</v>
          </cell>
          <cell r="F573">
            <v>0</v>
          </cell>
          <cell r="G573">
            <v>-23429498</v>
          </cell>
        </row>
        <row r="574">
          <cell r="B574">
            <v>4802330202</v>
          </cell>
          <cell r="C574" t="str">
            <v>Intereses De Mora sobretasa Ambiental A Cargo Del Contribuyente</v>
          </cell>
          <cell r="D574">
            <v>-156637089</v>
          </cell>
          <cell r="E574">
            <v>0</v>
          </cell>
          <cell r="F574">
            <v>159641936</v>
          </cell>
          <cell r="G574">
            <v>-316279025</v>
          </cell>
        </row>
        <row r="575">
          <cell r="B575">
            <v>4808</v>
          </cell>
          <cell r="C575" t="str">
            <v>INGRESOS DIVERSOS</v>
          </cell>
          <cell r="D575">
            <v>-33095389.719999999</v>
          </cell>
          <cell r="E575">
            <v>0</v>
          </cell>
          <cell r="F575">
            <v>503374.14</v>
          </cell>
          <cell r="G575">
            <v>-33598763.859999999</v>
          </cell>
        </row>
        <row r="576">
          <cell r="B576">
            <v>480825</v>
          </cell>
          <cell r="C576" t="str">
            <v>SOBRANTES</v>
          </cell>
          <cell r="D576">
            <v>-12017.72</v>
          </cell>
          <cell r="E576">
            <v>0</v>
          </cell>
          <cell r="F576">
            <v>129363.29</v>
          </cell>
          <cell r="G576">
            <v>-141381.01</v>
          </cell>
        </row>
        <row r="577">
          <cell r="B577">
            <v>48082501</v>
          </cell>
          <cell r="C577" t="str">
            <v>SOBRANTES</v>
          </cell>
          <cell r="D577">
            <v>-12017.72</v>
          </cell>
          <cell r="E577">
            <v>0</v>
          </cell>
          <cell r="F577">
            <v>129363.29</v>
          </cell>
          <cell r="G577">
            <v>-141381.01</v>
          </cell>
        </row>
        <row r="578">
          <cell r="B578">
            <v>4808250101</v>
          </cell>
          <cell r="C578" t="str">
            <v>SOBRANTES</v>
          </cell>
          <cell r="D578">
            <v>-12017.72</v>
          </cell>
          <cell r="E578">
            <v>0</v>
          </cell>
          <cell r="F578">
            <v>129363.29</v>
          </cell>
          <cell r="G578">
            <v>-141381.01</v>
          </cell>
        </row>
        <row r="579">
          <cell r="B579">
            <v>480826</v>
          </cell>
          <cell r="C579" t="str">
            <v xml:space="preserve">RECUPERACIONES </v>
          </cell>
          <cell r="D579">
            <v>-33083372</v>
          </cell>
          <cell r="E579">
            <v>0</v>
          </cell>
          <cell r="F579">
            <v>374010.85</v>
          </cell>
          <cell r="G579">
            <v>-33457382.850000001</v>
          </cell>
        </row>
        <row r="580">
          <cell r="B580">
            <v>48082601</v>
          </cell>
          <cell r="C580" t="str">
            <v>Recuperaciones</v>
          </cell>
          <cell r="D580">
            <v>-33083372</v>
          </cell>
          <cell r="E580">
            <v>0</v>
          </cell>
          <cell r="F580">
            <v>374010.85</v>
          </cell>
          <cell r="G580">
            <v>-33457382.850000001</v>
          </cell>
        </row>
        <row r="581">
          <cell r="B581">
            <v>4808260105</v>
          </cell>
          <cell r="C581" t="str">
            <v>Recuperacion de Otros Gastos</v>
          </cell>
          <cell r="D581">
            <v>-33083372</v>
          </cell>
          <cell r="E581">
            <v>0</v>
          </cell>
          <cell r="F581">
            <v>374010.85</v>
          </cell>
          <cell r="G581">
            <v>-33457382.850000001</v>
          </cell>
        </row>
        <row r="582">
          <cell r="B582">
            <v>4830</v>
          </cell>
          <cell r="C582" t="str">
            <v>REVERSION DE LAS PERDIDAS POR DETERIORO DE VALOR</v>
          </cell>
          <cell r="D582">
            <v>-371793709.74000001</v>
          </cell>
          <cell r="E582">
            <v>0</v>
          </cell>
          <cell r="F582">
            <v>2260708.06</v>
          </cell>
          <cell r="G582">
            <v>-374054417.80000001</v>
          </cell>
        </row>
        <row r="583">
          <cell r="B583">
            <v>483002</v>
          </cell>
          <cell r="C583" t="str">
            <v>CUENTAS POR COBRAR</v>
          </cell>
          <cell r="D583">
            <v>-371793709.74000001</v>
          </cell>
          <cell r="E583">
            <v>0</v>
          </cell>
          <cell r="F583">
            <v>2260708.06</v>
          </cell>
          <cell r="G583">
            <v>-374054417.80000001</v>
          </cell>
        </row>
        <row r="584">
          <cell r="B584">
            <v>48300201</v>
          </cell>
          <cell r="C584" t="str">
            <v>CUENTAS POR COBRAR</v>
          </cell>
          <cell r="D584">
            <v>-325932127.00999999</v>
          </cell>
          <cell r="E584">
            <v>0</v>
          </cell>
          <cell r="F584">
            <v>2260708.06</v>
          </cell>
          <cell r="G584">
            <v>-328192835.06999999</v>
          </cell>
        </row>
        <row r="585">
          <cell r="B585">
            <v>4830020101</v>
          </cell>
          <cell r="C585" t="str">
            <v>Recuperacion Deterioro - Tasa por Uso de Agua</v>
          </cell>
          <cell r="D585">
            <v>-215078198.38999999</v>
          </cell>
          <cell r="E585">
            <v>0</v>
          </cell>
          <cell r="F585">
            <v>859156.57</v>
          </cell>
          <cell r="G585">
            <v>-215937354.96000001</v>
          </cell>
        </row>
        <row r="586">
          <cell r="B586">
            <v>4830020102</v>
          </cell>
          <cell r="C586" t="str">
            <v>Recuperacion Deterioro -Tasa Retributiva</v>
          </cell>
          <cell r="D586">
            <v>-87808512.620000005</v>
          </cell>
          <cell r="E586">
            <v>0</v>
          </cell>
          <cell r="F586">
            <v>928041.49</v>
          </cell>
          <cell r="G586">
            <v>-88736554.109999999</v>
          </cell>
        </row>
        <row r="587">
          <cell r="B587">
            <v>4830020103</v>
          </cell>
          <cell r="C587" t="str">
            <v>Recuperacion Deterioro - Seguimiento</v>
          </cell>
          <cell r="D587">
            <v>-23045416</v>
          </cell>
          <cell r="E587">
            <v>0</v>
          </cell>
          <cell r="F587">
            <v>473510</v>
          </cell>
          <cell r="G587">
            <v>-23518926</v>
          </cell>
        </row>
        <row r="588">
          <cell r="B588">
            <v>48300208</v>
          </cell>
          <cell r="C588" t="str">
            <v>Recuperacion Det. MULTAS</v>
          </cell>
          <cell r="D588">
            <v>-45652867.659999996</v>
          </cell>
          <cell r="E588">
            <v>0</v>
          </cell>
          <cell r="F588">
            <v>0</v>
          </cell>
          <cell r="G588">
            <v>-45652867.659999996</v>
          </cell>
        </row>
        <row r="589">
          <cell r="B589">
            <v>4830020801</v>
          </cell>
          <cell r="C589" t="str">
            <v>Recuperacion Det. MULTAS</v>
          </cell>
          <cell r="D589">
            <v>-45652867.659999996</v>
          </cell>
          <cell r="E589">
            <v>0</v>
          </cell>
          <cell r="F589">
            <v>0</v>
          </cell>
          <cell r="G589">
            <v>-45652867.659999996</v>
          </cell>
        </row>
        <row r="590">
          <cell r="B590">
            <v>48300211</v>
          </cell>
          <cell r="C590" t="str">
            <v>Recuperacion Deterioro Sobretasa Ambiental</v>
          </cell>
          <cell r="D590">
            <v>-208715.07</v>
          </cell>
          <cell r="E590">
            <v>0</v>
          </cell>
          <cell r="F590">
            <v>0</v>
          </cell>
          <cell r="G590">
            <v>-208715.07</v>
          </cell>
        </row>
        <row r="591">
          <cell r="B591">
            <v>4830021101</v>
          </cell>
          <cell r="C591" t="str">
            <v>Recuperacion Deterioro Sobretasa Ambiental</v>
          </cell>
          <cell r="D591">
            <v>-208715.07</v>
          </cell>
          <cell r="E591">
            <v>0</v>
          </cell>
          <cell r="F591">
            <v>0</v>
          </cell>
          <cell r="G591">
            <v>-208715.07</v>
          </cell>
        </row>
        <row r="592">
          <cell r="B592">
            <v>5</v>
          </cell>
          <cell r="C592" t="str">
            <v>GASTOS</v>
          </cell>
          <cell r="D592">
            <v>25719610016.169998</v>
          </cell>
          <cell r="E592">
            <v>5141809709.8100004</v>
          </cell>
          <cell r="F592">
            <v>3753537.47</v>
          </cell>
          <cell r="G592">
            <v>30857666188.509998</v>
          </cell>
        </row>
        <row r="593">
          <cell r="B593">
            <v>51</v>
          </cell>
          <cell r="C593" t="str">
            <v>DE ADMINISTRACION Y OPERACIÓN</v>
          </cell>
          <cell r="D593">
            <v>12798126763.940001</v>
          </cell>
          <cell r="E593">
            <v>2691587854.0100002</v>
          </cell>
          <cell r="F593">
            <v>3488750.71</v>
          </cell>
          <cell r="G593">
            <v>15486225867.24</v>
          </cell>
        </row>
        <row r="594">
          <cell r="B594">
            <v>5101</v>
          </cell>
          <cell r="C594" t="str">
            <v>SUELDOS Y SALARIOS</v>
          </cell>
          <cell r="D594">
            <v>3032542006</v>
          </cell>
          <cell r="E594">
            <v>488745069</v>
          </cell>
          <cell r="F594">
            <v>0</v>
          </cell>
          <cell r="G594">
            <v>3521287075</v>
          </cell>
        </row>
        <row r="595">
          <cell r="B595">
            <v>510101</v>
          </cell>
          <cell r="C595" t="str">
            <v>SUELDOS</v>
          </cell>
          <cell r="D595">
            <v>3030823483</v>
          </cell>
          <cell r="E595">
            <v>488510725</v>
          </cell>
          <cell r="F595">
            <v>0</v>
          </cell>
          <cell r="G595">
            <v>3519334208</v>
          </cell>
        </row>
        <row r="596">
          <cell r="B596">
            <v>51010101</v>
          </cell>
          <cell r="C596" t="str">
            <v>SUELDOS</v>
          </cell>
          <cell r="D596">
            <v>3030823483</v>
          </cell>
          <cell r="E596">
            <v>488510725</v>
          </cell>
          <cell r="F596">
            <v>0</v>
          </cell>
          <cell r="G596">
            <v>3519334208</v>
          </cell>
        </row>
        <row r="597">
          <cell r="B597">
            <v>5101010101</v>
          </cell>
          <cell r="C597" t="str">
            <v>Sueldos del Personal</v>
          </cell>
          <cell r="D597">
            <v>2708129174</v>
          </cell>
          <cell r="E597">
            <v>435292351</v>
          </cell>
          <cell r="F597">
            <v>0</v>
          </cell>
          <cell r="G597">
            <v>3143421525</v>
          </cell>
        </row>
        <row r="598">
          <cell r="B598">
            <v>5101010102</v>
          </cell>
          <cell r="C598" t="str">
            <v>Prima Tecnica</v>
          </cell>
          <cell r="D598">
            <v>189400456</v>
          </cell>
          <cell r="E598">
            <v>31572313</v>
          </cell>
          <cell r="F598">
            <v>0</v>
          </cell>
          <cell r="G598">
            <v>220972769</v>
          </cell>
        </row>
        <row r="599">
          <cell r="B599">
            <v>5101010103</v>
          </cell>
          <cell r="C599" t="str">
            <v>Prima de Coordinación</v>
          </cell>
          <cell r="D599">
            <v>98982306</v>
          </cell>
          <cell r="E599">
            <v>15320205</v>
          </cell>
          <cell r="F599">
            <v>0</v>
          </cell>
          <cell r="G599">
            <v>114302511</v>
          </cell>
        </row>
        <row r="600">
          <cell r="B600">
            <v>5101010104</v>
          </cell>
          <cell r="C600" t="str">
            <v>Prima Tecnica no Salarial</v>
          </cell>
          <cell r="D600">
            <v>34311547</v>
          </cell>
          <cell r="E600">
            <v>6325856</v>
          </cell>
          <cell r="F600">
            <v>0</v>
          </cell>
          <cell r="G600">
            <v>40637403</v>
          </cell>
        </row>
        <row r="601">
          <cell r="B601">
            <v>510123</v>
          </cell>
          <cell r="C601" t="str">
            <v>AUXILIO DE TRANSPORTE</v>
          </cell>
          <cell r="D601">
            <v>1718523</v>
          </cell>
          <cell r="E601">
            <v>234344</v>
          </cell>
          <cell r="F601">
            <v>0</v>
          </cell>
          <cell r="G601">
            <v>1952867</v>
          </cell>
        </row>
        <row r="602">
          <cell r="B602">
            <v>51012301</v>
          </cell>
          <cell r="C602" t="str">
            <v>AUXILIO DE TRANSPORTE</v>
          </cell>
          <cell r="D602">
            <v>1718523</v>
          </cell>
          <cell r="E602">
            <v>234344</v>
          </cell>
          <cell r="F602">
            <v>0</v>
          </cell>
          <cell r="G602">
            <v>1952867</v>
          </cell>
        </row>
        <row r="603">
          <cell r="B603">
            <v>5101230101</v>
          </cell>
          <cell r="C603" t="str">
            <v>Auxilio De Transporte</v>
          </cell>
          <cell r="D603">
            <v>1718523</v>
          </cell>
          <cell r="E603">
            <v>234344</v>
          </cell>
          <cell r="F603">
            <v>0</v>
          </cell>
          <cell r="G603">
            <v>1952867</v>
          </cell>
        </row>
        <row r="604">
          <cell r="B604">
            <v>5102</v>
          </cell>
          <cell r="C604" t="str">
            <v>CONTRIBUCIONES IMPUTADAS</v>
          </cell>
          <cell r="D604">
            <v>47146258</v>
          </cell>
          <cell r="E604">
            <v>270878</v>
          </cell>
          <cell r="F604">
            <v>0</v>
          </cell>
          <cell r="G604">
            <v>47417136</v>
          </cell>
        </row>
        <row r="605">
          <cell r="B605">
            <v>510201</v>
          </cell>
          <cell r="C605" t="str">
            <v>INCAPACIDADES</v>
          </cell>
          <cell r="D605">
            <v>1538755</v>
          </cell>
          <cell r="E605">
            <v>270878</v>
          </cell>
          <cell r="F605">
            <v>0</v>
          </cell>
          <cell r="G605">
            <v>1809633</v>
          </cell>
        </row>
        <row r="606">
          <cell r="B606">
            <v>51020101</v>
          </cell>
          <cell r="C606" t="str">
            <v>INCAPACIDADES</v>
          </cell>
          <cell r="D606">
            <v>1538755</v>
          </cell>
          <cell r="E606">
            <v>270878</v>
          </cell>
          <cell r="F606">
            <v>0</v>
          </cell>
          <cell r="G606">
            <v>1809633</v>
          </cell>
        </row>
        <row r="607">
          <cell r="B607">
            <v>5102010102</v>
          </cell>
          <cell r="C607" t="str">
            <v>Incapacidad enfermedad general</v>
          </cell>
          <cell r="D607">
            <v>1371136</v>
          </cell>
          <cell r="E607">
            <v>270878</v>
          </cell>
          <cell r="F607">
            <v>0</v>
          </cell>
          <cell r="G607">
            <v>1642014</v>
          </cell>
        </row>
        <row r="608">
          <cell r="B608">
            <v>5102010103</v>
          </cell>
          <cell r="C608" t="str">
            <v>Incapacidad ARL</v>
          </cell>
          <cell r="D608">
            <v>167619</v>
          </cell>
          <cell r="E608">
            <v>0</v>
          </cell>
          <cell r="F608">
            <v>0</v>
          </cell>
          <cell r="G608">
            <v>167619</v>
          </cell>
        </row>
        <row r="609">
          <cell r="B609">
            <v>510203</v>
          </cell>
          <cell r="C609" t="str">
            <v>INDEMNIZACIONES</v>
          </cell>
          <cell r="D609">
            <v>45390882</v>
          </cell>
          <cell r="E609">
            <v>0</v>
          </cell>
          <cell r="F609">
            <v>0</v>
          </cell>
          <cell r="G609">
            <v>45390882</v>
          </cell>
        </row>
        <row r="610">
          <cell r="B610">
            <v>51020301</v>
          </cell>
          <cell r="C610" t="str">
            <v>INDEMNIZACIONES</v>
          </cell>
          <cell r="D610">
            <v>45390882</v>
          </cell>
          <cell r="E610">
            <v>0</v>
          </cell>
          <cell r="F610">
            <v>0</v>
          </cell>
          <cell r="G610">
            <v>45390882</v>
          </cell>
        </row>
        <row r="611">
          <cell r="B611">
            <v>5102030101</v>
          </cell>
          <cell r="C611" t="str">
            <v>Indemnizacion por vacaciones</v>
          </cell>
          <cell r="D611">
            <v>45390882</v>
          </cell>
          <cell r="E611">
            <v>0</v>
          </cell>
          <cell r="F611">
            <v>0</v>
          </cell>
          <cell r="G611">
            <v>45390882</v>
          </cell>
        </row>
        <row r="612">
          <cell r="B612">
            <v>510216</v>
          </cell>
          <cell r="C612" t="str">
            <v>LICENCIAS</v>
          </cell>
          <cell r="D612">
            <v>216621</v>
          </cell>
          <cell r="E612">
            <v>0</v>
          </cell>
          <cell r="F612">
            <v>0</v>
          </cell>
          <cell r="G612">
            <v>216621</v>
          </cell>
        </row>
        <row r="613">
          <cell r="B613">
            <v>51021601</v>
          </cell>
          <cell r="C613" t="str">
            <v>LICENCIAS</v>
          </cell>
          <cell r="D613">
            <v>216621</v>
          </cell>
          <cell r="E613">
            <v>0</v>
          </cell>
          <cell r="F613">
            <v>0</v>
          </cell>
          <cell r="G613">
            <v>216621</v>
          </cell>
        </row>
        <row r="614">
          <cell r="B614">
            <v>5102160101</v>
          </cell>
          <cell r="C614" t="str">
            <v>licencia de maternidad</v>
          </cell>
          <cell r="D614">
            <v>216621</v>
          </cell>
          <cell r="E614">
            <v>0</v>
          </cell>
          <cell r="F614">
            <v>0</v>
          </cell>
          <cell r="G614">
            <v>216621</v>
          </cell>
        </row>
        <row r="615">
          <cell r="B615">
            <v>5103</v>
          </cell>
          <cell r="C615" t="str">
            <v>CONTRIBUCIONES EFECTIVAS</v>
          </cell>
          <cell r="D615">
            <v>826314650</v>
          </cell>
          <cell r="E615">
            <v>137730863</v>
          </cell>
          <cell r="F615">
            <v>0</v>
          </cell>
          <cell r="G615">
            <v>964045513</v>
          </cell>
        </row>
        <row r="616">
          <cell r="B616">
            <v>510302</v>
          </cell>
          <cell r="C616" t="str">
            <v>APORTES A CAJAS DE COMPENSACION FAM</v>
          </cell>
          <cell r="D616">
            <v>122960400</v>
          </cell>
          <cell r="E616">
            <v>20167900</v>
          </cell>
          <cell r="F616">
            <v>0</v>
          </cell>
          <cell r="G616">
            <v>143128300</v>
          </cell>
        </row>
        <row r="617">
          <cell r="B617">
            <v>51030201</v>
          </cell>
          <cell r="C617" t="str">
            <v>APORTES A CAJAS DE COMPENSACION</v>
          </cell>
          <cell r="D617">
            <v>122960400</v>
          </cell>
          <cell r="E617">
            <v>20167900</v>
          </cell>
          <cell r="F617">
            <v>0</v>
          </cell>
          <cell r="G617">
            <v>143128300</v>
          </cell>
        </row>
        <row r="618">
          <cell r="B618">
            <v>5103020101</v>
          </cell>
          <cell r="C618" t="str">
            <v>Cajamag</v>
          </cell>
          <cell r="D618">
            <v>122960400</v>
          </cell>
          <cell r="E618">
            <v>20167900</v>
          </cell>
          <cell r="F618">
            <v>0</v>
          </cell>
          <cell r="G618">
            <v>143128300</v>
          </cell>
        </row>
        <row r="619">
          <cell r="B619">
            <v>510303</v>
          </cell>
          <cell r="C619" t="str">
            <v>COTIZACIONES A SEGURIDAD SOCIAL EN</v>
          </cell>
          <cell r="D619">
            <v>261593075</v>
          </cell>
          <cell r="E619">
            <v>42607959</v>
          </cell>
          <cell r="F619">
            <v>0</v>
          </cell>
          <cell r="G619">
            <v>304201034</v>
          </cell>
        </row>
        <row r="620">
          <cell r="B620">
            <v>51030301</v>
          </cell>
          <cell r="C620" t="str">
            <v>APORTES A SEGURIDAD SOCIAL-SALUD</v>
          </cell>
          <cell r="D620">
            <v>261593075</v>
          </cell>
          <cell r="E620">
            <v>42607959</v>
          </cell>
          <cell r="F620">
            <v>0</v>
          </cell>
          <cell r="G620">
            <v>304201034</v>
          </cell>
        </row>
        <row r="621">
          <cell r="B621">
            <v>5103030103</v>
          </cell>
          <cell r="C621" t="str">
            <v>Sanitas</v>
          </cell>
          <cell r="D621">
            <v>179097304</v>
          </cell>
          <cell r="E621">
            <v>28415707</v>
          </cell>
          <cell r="F621">
            <v>0</v>
          </cell>
          <cell r="G621">
            <v>207513011</v>
          </cell>
        </row>
        <row r="622">
          <cell r="B622">
            <v>5103030108</v>
          </cell>
          <cell r="C622" t="str">
            <v>Saludtotal</v>
          </cell>
          <cell r="D622">
            <v>28330838</v>
          </cell>
          <cell r="E622">
            <v>4373821</v>
          </cell>
          <cell r="F622">
            <v>0</v>
          </cell>
          <cell r="G622">
            <v>32704659</v>
          </cell>
        </row>
        <row r="623">
          <cell r="B623">
            <v>5103030109</v>
          </cell>
          <cell r="C623" t="str">
            <v>Famisanar</v>
          </cell>
          <cell r="D623">
            <v>9050708</v>
          </cell>
          <cell r="E623">
            <v>2373810</v>
          </cell>
          <cell r="F623">
            <v>0</v>
          </cell>
          <cell r="G623">
            <v>11424518</v>
          </cell>
        </row>
        <row r="624">
          <cell r="B624">
            <v>5103030111</v>
          </cell>
          <cell r="C624" t="str">
            <v>NUEVA E.P.S. S.A.</v>
          </cell>
          <cell r="D624">
            <v>30997727</v>
          </cell>
          <cell r="E624">
            <v>5109201</v>
          </cell>
          <cell r="F624">
            <v>0</v>
          </cell>
          <cell r="G624">
            <v>36106928</v>
          </cell>
        </row>
        <row r="625">
          <cell r="B625">
            <v>5103030115</v>
          </cell>
          <cell r="C625" t="str">
            <v>MutualSER</v>
          </cell>
          <cell r="D625">
            <v>5503685</v>
          </cell>
          <cell r="E625">
            <v>1137608</v>
          </cell>
          <cell r="F625">
            <v>0</v>
          </cell>
          <cell r="G625">
            <v>6641293</v>
          </cell>
        </row>
        <row r="626">
          <cell r="B626">
            <v>5103030116</v>
          </cell>
          <cell r="C626" t="str">
            <v>Coperativa de Desarrollo Integral COOSALUD</v>
          </cell>
          <cell r="D626">
            <v>6704740</v>
          </cell>
          <cell r="E626">
            <v>897302</v>
          </cell>
          <cell r="F626">
            <v>0</v>
          </cell>
          <cell r="G626">
            <v>7602042</v>
          </cell>
        </row>
        <row r="627">
          <cell r="B627">
            <v>5103030121</v>
          </cell>
          <cell r="C627" t="str">
            <v>CAJACOPI</v>
          </cell>
          <cell r="D627">
            <v>1908073</v>
          </cell>
          <cell r="E627">
            <v>300510</v>
          </cell>
          <cell r="F627">
            <v>0</v>
          </cell>
          <cell r="G627">
            <v>2208583</v>
          </cell>
        </row>
        <row r="628">
          <cell r="B628">
            <v>510305</v>
          </cell>
          <cell r="C628" t="str">
            <v>COTIZACIONES A RIESGOS LABORALES</v>
          </cell>
          <cell r="D628">
            <v>72498400</v>
          </cell>
          <cell r="E628">
            <v>14804800</v>
          </cell>
          <cell r="F628">
            <v>0</v>
          </cell>
          <cell r="G628">
            <v>87303200</v>
          </cell>
        </row>
        <row r="629">
          <cell r="B629">
            <v>51030501</v>
          </cell>
          <cell r="C629" t="str">
            <v>RIESGOS PROFESIONALES</v>
          </cell>
          <cell r="D629">
            <v>72498400</v>
          </cell>
          <cell r="E629">
            <v>14804800</v>
          </cell>
          <cell r="F629">
            <v>0</v>
          </cell>
          <cell r="G629">
            <v>87303200</v>
          </cell>
        </row>
        <row r="630">
          <cell r="B630">
            <v>5103050101</v>
          </cell>
          <cell r="C630" t="str">
            <v>Riesgos profesionales</v>
          </cell>
          <cell r="D630">
            <v>57015800</v>
          </cell>
          <cell r="E630">
            <v>9058000</v>
          </cell>
          <cell r="F630">
            <v>0</v>
          </cell>
          <cell r="G630">
            <v>66073800</v>
          </cell>
        </row>
        <row r="631">
          <cell r="B631">
            <v>5103050102</v>
          </cell>
          <cell r="C631" t="str">
            <v>Riesgos profesionales CONTRATISTAS</v>
          </cell>
          <cell r="D631">
            <v>15287400</v>
          </cell>
          <cell r="E631">
            <v>5746800</v>
          </cell>
          <cell r="F631">
            <v>0</v>
          </cell>
          <cell r="G631">
            <v>21034200</v>
          </cell>
        </row>
        <row r="632">
          <cell r="B632">
            <v>5103050103</v>
          </cell>
          <cell r="C632" t="str">
            <v>Riesgos profesionales PRACTICANTES</v>
          </cell>
          <cell r="D632">
            <v>195200</v>
          </cell>
          <cell r="E632">
            <v>0</v>
          </cell>
          <cell r="F632">
            <v>0</v>
          </cell>
          <cell r="G632">
            <v>195200</v>
          </cell>
        </row>
        <row r="633">
          <cell r="B633">
            <v>510306</v>
          </cell>
          <cell r="C633" t="str">
            <v>COTIZACIONES A ENTIDADES ADMINISTRADORAS DEL REGIMEN DE PRIMA MEDIA</v>
          </cell>
          <cell r="D633">
            <v>275816759</v>
          </cell>
          <cell r="E633">
            <v>45286191</v>
          </cell>
          <cell r="F633">
            <v>0</v>
          </cell>
          <cell r="G633">
            <v>321102950</v>
          </cell>
        </row>
        <row r="634">
          <cell r="B634">
            <v>51030601</v>
          </cell>
          <cell r="C634" t="str">
            <v>COTIZACIONES ENTIDADES ADMINIST.REG DE PRIMA MEDIA</v>
          </cell>
          <cell r="D634">
            <v>275816759</v>
          </cell>
          <cell r="E634">
            <v>45286191</v>
          </cell>
          <cell r="F634">
            <v>0</v>
          </cell>
          <cell r="G634">
            <v>321102950</v>
          </cell>
        </row>
        <row r="635">
          <cell r="B635">
            <v>5103060101</v>
          </cell>
          <cell r="C635" t="str">
            <v>Colpensiones</v>
          </cell>
          <cell r="D635">
            <v>275816759</v>
          </cell>
          <cell r="E635">
            <v>45286191</v>
          </cell>
          <cell r="F635">
            <v>0</v>
          </cell>
          <cell r="G635">
            <v>321102950</v>
          </cell>
        </row>
        <row r="636">
          <cell r="B636">
            <v>510307</v>
          </cell>
          <cell r="C636" t="str">
            <v>COTIZACIONES A ENTIDADES ADMINISTRADORAS DEL REGIMEN DE AHORRO INDIVIDUAL</v>
          </cell>
          <cell r="D636">
            <v>93446016</v>
          </cell>
          <cell r="E636">
            <v>14864013</v>
          </cell>
          <cell r="F636">
            <v>0</v>
          </cell>
          <cell r="G636">
            <v>108310029</v>
          </cell>
        </row>
        <row r="637">
          <cell r="B637">
            <v>51030701</v>
          </cell>
          <cell r="C637" t="str">
            <v>COTIZACIONES SOCIEDADES ADM.REG.AHORRO INDIVIDUAL</v>
          </cell>
          <cell r="D637">
            <v>93446016</v>
          </cell>
          <cell r="E637">
            <v>14864013</v>
          </cell>
          <cell r="F637">
            <v>0</v>
          </cell>
          <cell r="G637">
            <v>108310029</v>
          </cell>
        </row>
        <row r="638">
          <cell r="B638">
            <v>5103070104</v>
          </cell>
          <cell r="C638" t="str">
            <v>Porvenir</v>
          </cell>
          <cell r="D638">
            <v>57204314</v>
          </cell>
          <cell r="E638">
            <v>9147568</v>
          </cell>
          <cell r="F638">
            <v>0</v>
          </cell>
          <cell r="G638">
            <v>66351882</v>
          </cell>
        </row>
        <row r="639">
          <cell r="B639">
            <v>5103070105</v>
          </cell>
          <cell r="C639" t="str">
            <v>Colfondos</v>
          </cell>
          <cell r="D639">
            <v>22351328</v>
          </cell>
          <cell r="E639">
            <v>3686698</v>
          </cell>
          <cell r="F639">
            <v>0</v>
          </cell>
          <cell r="G639">
            <v>26038026</v>
          </cell>
        </row>
        <row r="640">
          <cell r="B640">
            <v>5103070106</v>
          </cell>
          <cell r="C640" t="str">
            <v>Proteccion</v>
          </cell>
          <cell r="D640">
            <v>10006957</v>
          </cell>
          <cell r="E640">
            <v>1287678</v>
          </cell>
          <cell r="F640">
            <v>0</v>
          </cell>
          <cell r="G640">
            <v>11294635</v>
          </cell>
        </row>
        <row r="641">
          <cell r="B641">
            <v>5103070107</v>
          </cell>
          <cell r="C641" t="str">
            <v>SKANDIA</v>
          </cell>
          <cell r="D641">
            <v>3883417</v>
          </cell>
          <cell r="E641">
            <v>742069</v>
          </cell>
          <cell r="F641">
            <v>0</v>
          </cell>
          <cell r="G641">
            <v>4625486</v>
          </cell>
        </row>
        <row r="642">
          <cell r="B642">
            <v>5104</v>
          </cell>
          <cell r="C642" t="str">
            <v>APORTES SOBRE LA NOMINA</v>
          </cell>
          <cell r="D642">
            <v>153726600</v>
          </cell>
          <cell r="E642">
            <v>25214500</v>
          </cell>
          <cell r="F642">
            <v>0</v>
          </cell>
          <cell r="G642">
            <v>178941100</v>
          </cell>
        </row>
        <row r="643">
          <cell r="B643">
            <v>510401</v>
          </cell>
          <cell r="C643" t="str">
            <v>APORTES AL ICBF</v>
          </cell>
          <cell r="D643">
            <v>92228400</v>
          </cell>
          <cell r="E643">
            <v>15127200</v>
          </cell>
          <cell r="F643">
            <v>0</v>
          </cell>
          <cell r="G643">
            <v>107355600</v>
          </cell>
        </row>
        <row r="644">
          <cell r="B644">
            <v>51040101</v>
          </cell>
          <cell r="C644" t="str">
            <v>APORTES AL ICBF</v>
          </cell>
          <cell r="D644">
            <v>92228400</v>
          </cell>
          <cell r="E644">
            <v>15127200</v>
          </cell>
          <cell r="F644">
            <v>0</v>
          </cell>
          <cell r="G644">
            <v>107355600</v>
          </cell>
        </row>
        <row r="645">
          <cell r="B645">
            <v>5104010101</v>
          </cell>
          <cell r="C645" t="str">
            <v>ICBF</v>
          </cell>
          <cell r="D645">
            <v>92228400</v>
          </cell>
          <cell r="E645">
            <v>15127200</v>
          </cell>
          <cell r="F645">
            <v>0</v>
          </cell>
          <cell r="G645">
            <v>107355600</v>
          </cell>
        </row>
        <row r="646">
          <cell r="B646">
            <v>510402</v>
          </cell>
          <cell r="C646" t="str">
            <v>APORTES AL SENA</v>
          </cell>
          <cell r="D646">
            <v>61498200</v>
          </cell>
          <cell r="E646">
            <v>10087300</v>
          </cell>
          <cell r="F646">
            <v>0</v>
          </cell>
          <cell r="G646">
            <v>71585500</v>
          </cell>
        </row>
        <row r="647">
          <cell r="B647">
            <v>51040201</v>
          </cell>
          <cell r="C647" t="str">
            <v>APORTES AL SENA</v>
          </cell>
          <cell r="D647">
            <v>61498200</v>
          </cell>
          <cell r="E647">
            <v>10087300</v>
          </cell>
          <cell r="F647">
            <v>0</v>
          </cell>
          <cell r="G647">
            <v>71585500</v>
          </cell>
        </row>
        <row r="648">
          <cell r="B648">
            <v>5104020101</v>
          </cell>
          <cell r="C648" t="str">
            <v>Sena</v>
          </cell>
          <cell r="D648">
            <v>61498200</v>
          </cell>
          <cell r="E648">
            <v>10087300</v>
          </cell>
          <cell r="F648">
            <v>0</v>
          </cell>
          <cell r="G648">
            <v>71585500</v>
          </cell>
        </row>
        <row r="649">
          <cell r="B649">
            <v>5107</v>
          </cell>
          <cell r="C649" t="str">
            <v>PRESTACIONES SOCIALES</v>
          </cell>
          <cell r="D649">
            <v>869163398</v>
          </cell>
          <cell r="E649">
            <v>187439278</v>
          </cell>
          <cell r="F649">
            <v>0</v>
          </cell>
          <cell r="G649">
            <v>1056602676</v>
          </cell>
        </row>
        <row r="650">
          <cell r="B650">
            <v>510701</v>
          </cell>
          <cell r="C650" t="str">
            <v>VACACIONES</v>
          </cell>
          <cell r="D650">
            <v>145256125</v>
          </cell>
          <cell r="E650">
            <v>27085586</v>
          </cell>
          <cell r="F650">
            <v>0</v>
          </cell>
          <cell r="G650">
            <v>172341711</v>
          </cell>
        </row>
        <row r="651">
          <cell r="B651">
            <v>51070101</v>
          </cell>
          <cell r="C651" t="str">
            <v>VACACIONES</v>
          </cell>
          <cell r="D651">
            <v>145256125</v>
          </cell>
          <cell r="E651">
            <v>27085586</v>
          </cell>
          <cell r="F651">
            <v>0</v>
          </cell>
          <cell r="G651">
            <v>172341711</v>
          </cell>
        </row>
        <row r="652">
          <cell r="B652">
            <v>5107010101</v>
          </cell>
          <cell r="C652" t="str">
            <v>Vacaciones</v>
          </cell>
          <cell r="D652">
            <v>15103793</v>
          </cell>
          <cell r="E652">
            <v>1297307</v>
          </cell>
          <cell r="F652">
            <v>0</v>
          </cell>
          <cell r="G652">
            <v>16401100</v>
          </cell>
        </row>
        <row r="653">
          <cell r="B653">
            <v>5107010102</v>
          </cell>
          <cell r="C653" t="str">
            <v>Vacaciones - Mensual</v>
          </cell>
          <cell r="D653">
            <v>130152332</v>
          </cell>
          <cell r="E653">
            <v>25788279</v>
          </cell>
          <cell r="F653">
            <v>0</v>
          </cell>
          <cell r="G653">
            <v>155940611</v>
          </cell>
        </row>
        <row r="654">
          <cell r="B654">
            <v>510702</v>
          </cell>
          <cell r="C654" t="str">
            <v>CESANTIAS</v>
          </cell>
          <cell r="D654">
            <v>216098746</v>
          </cell>
          <cell r="E654">
            <v>44040061</v>
          </cell>
          <cell r="F654">
            <v>0</v>
          </cell>
          <cell r="G654">
            <v>260138807</v>
          </cell>
        </row>
        <row r="655">
          <cell r="B655">
            <v>51070201</v>
          </cell>
          <cell r="C655" t="str">
            <v>CESANTIAS</v>
          </cell>
          <cell r="D655">
            <v>216098746</v>
          </cell>
          <cell r="E655">
            <v>44040061</v>
          </cell>
          <cell r="F655">
            <v>0</v>
          </cell>
          <cell r="G655">
            <v>260138807</v>
          </cell>
        </row>
        <row r="656">
          <cell r="B656">
            <v>5107020101</v>
          </cell>
          <cell r="C656" t="str">
            <v>Cesantias</v>
          </cell>
          <cell r="D656">
            <v>216098746</v>
          </cell>
          <cell r="E656">
            <v>44040061</v>
          </cell>
          <cell r="F656">
            <v>0</v>
          </cell>
          <cell r="G656">
            <v>260138807</v>
          </cell>
        </row>
        <row r="657">
          <cell r="B657">
            <v>510704</v>
          </cell>
          <cell r="C657" t="str">
            <v>PRIMA DE VACACIONES</v>
          </cell>
          <cell r="D657">
            <v>110542036</v>
          </cell>
          <cell r="E657">
            <v>19640496</v>
          </cell>
          <cell r="F657">
            <v>0</v>
          </cell>
          <cell r="G657">
            <v>130182532</v>
          </cell>
        </row>
        <row r="658">
          <cell r="B658">
            <v>51070401</v>
          </cell>
          <cell r="C658" t="str">
            <v>PRIMA DE VACACIONES</v>
          </cell>
          <cell r="D658">
            <v>110542036</v>
          </cell>
          <cell r="E658">
            <v>19640496</v>
          </cell>
          <cell r="F658">
            <v>0</v>
          </cell>
          <cell r="G658">
            <v>130182532</v>
          </cell>
        </row>
        <row r="659">
          <cell r="B659">
            <v>5107040101</v>
          </cell>
          <cell r="C659" t="str">
            <v>Prima de Vacaciones</v>
          </cell>
          <cell r="D659">
            <v>12313553</v>
          </cell>
          <cell r="E659">
            <v>116055</v>
          </cell>
          <cell r="F659">
            <v>0</v>
          </cell>
          <cell r="G659">
            <v>12429608</v>
          </cell>
        </row>
        <row r="660">
          <cell r="B660">
            <v>5107040102</v>
          </cell>
          <cell r="C660" t="str">
            <v>Prima de Vacaciones - Mensual</v>
          </cell>
          <cell r="D660">
            <v>98228483</v>
          </cell>
          <cell r="E660">
            <v>19524441</v>
          </cell>
          <cell r="F660">
            <v>0</v>
          </cell>
          <cell r="G660">
            <v>117752924</v>
          </cell>
        </row>
        <row r="661">
          <cell r="B661">
            <v>510705</v>
          </cell>
          <cell r="C661" t="str">
            <v>PRIMA DE NAVIDAD</v>
          </cell>
          <cell r="D661">
            <v>197409758</v>
          </cell>
          <cell r="E661">
            <v>39522569</v>
          </cell>
          <cell r="F661">
            <v>0</v>
          </cell>
          <cell r="G661">
            <v>236932327</v>
          </cell>
        </row>
        <row r="662">
          <cell r="B662">
            <v>51070501</v>
          </cell>
          <cell r="C662" t="str">
            <v>PRIMA DE NAVIDAD</v>
          </cell>
          <cell r="D662">
            <v>197409758</v>
          </cell>
          <cell r="E662">
            <v>39522569</v>
          </cell>
          <cell r="F662">
            <v>0</v>
          </cell>
          <cell r="G662">
            <v>236932327</v>
          </cell>
        </row>
        <row r="663">
          <cell r="B663">
            <v>5107050101</v>
          </cell>
          <cell r="C663" t="str">
            <v>Prima de Navidad</v>
          </cell>
          <cell r="D663">
            <v>792890</v>
          </cell>
          <cell r="E663">
            <v>1824781</v>
          </cell>
          <cell r="F663">
            <v>0</v>
          </cell>
          <cell r="G663">
            <v>2617671</v>
          </cell>
        </row>
        <row r="664">
          <cell r="B664">
            <v>5107050102</v>
          </cell>
          <cell r="C664" t="str">
            <v>Prima de Navidad - Mensual</v>
          </cell>
          <cell r="D664">
            <v>196616868</v>
          </cell>
          <cell r="E664">
            <v>37697788</v>
          </cell>
          <cell r="F664">
            <v>0</v>
          </cell>
          <cell r="G664">
            <v>234314656</v>
          </cell>
        </row>
        <row r="665">
          <cell r="B665">
            <v>510706</v>
          </cell>
          <cell r="C665" t="str">
            <v>PRIMA DE SERVICIOS</v>
          </cell>
          <cell r="D665">
            <v>106358197</v>
          </cell>
          <cell r="E665">
            <v>40510183</v>
          </cell>
          <cell r="F665">
            <v>0</v>
          </cell>
          <cell r="G665">
            <v>146868380</v>
          </cell>
        </row>
        <row r="666">
          <cell r="B666">
            <v>51070601</v>
          </cell>
          <cell r="C666" t="str">
            <v>PRIMA DE SERVICIOS</v>
          </cell>
          <cell r="D666">
            <v>106358197</v>
          </cell>
          <cell r="E666">
            <v>40510183</v>
          </cell>
          <cell r="F666">
            <v>0</v>
          </cell>
          <cell r="G666">
            <v>146868380</v>
          </cell>
        </row>
        <row r="667">
          <cell r="B667">
            <v>5107060101</v>
          </cell>
          <cell r="C667" t="str">
            <v>Prima de Servicios</v>
          </cell>
          <cell r="D667">
            <v>313572</v>
          </cell>
          <cell r="E667">
            <v>0</v>
          </cell>
          <cell r="F667">
            <v>0</v>
          </cell>
          <cell r="G667">
            <v>313572</v>
          </cell>
        </row>
        <row r="668">
          <cell r="B668">
            <v>5107060102</v>
          </cell>
          <cell r="C668" t="str">
            <v>Prima de Servicios - Mensual</v>
          </cell>
          <cell r="D668">
            <v>106044625</v>
          </cell>
          <cell r="E668">
            <v>40510183</v>
          </cell>
          <cell r="F668">
            <v>0</v>
          </cell>
          <cell r="G668">
            <v>146554808</v>
          </cell>
        </row>
        <row r="669">
          <cell r="B669">
            <v>510707</v>
          </cell>
          <cell r="C669" t="str">
            <v>BONIFICACION ESPECIAL DE RECREACION</v>
          </cell>
          <cell r="D669">
            <v>14096736</v>
          </cell>
          <cell r="E669">
            <v>2553556</v>
          </cell>
          <cell r="F669">
            <v>0</v>
          </cell>
          <cell r="G669">
            <v>16650292</v>
          </cell>
        </row>
        <row r="670">
          <cell r="B670">
            <v>51070701</v>
          </cell>
          <cell r="C670" t="str">
            <v>BONIFICACION ESPECIAL DE RECREACION</v>
          </cell>
          <cell r="D670">
            <v>14096736</v>
          </cell>
          <cell r="E670">
            <v>2553556</v>
          </cell>
          <cell r="F670">
            <v>0</v>
          </cell>
          <cell r="G670">
            <v>16650292</v>
          </cell>
        </row>
        <row r="671">
          <cell r="B671">
            <v>5107070101</v>
          </cell>
          <cell r="C671" t="str">
            <v>Bonificación especial de recreacion</v>
          </cell>
          <cell r="D671">
            <v>1498242</v>
          </cell>
          <cell r="E671">
            <v>32053</v>
          </cell>
          <cell r="F671">
            <v>0</v>
          </cell>
          <cell r="G671">
            <v>1530295</v>
          </cell>
        </row>
        <row r="672">
          <cell r="B672">
            <v>5107070102</v>
          </cell>
          <cell r="C672" t="str">
            <v>Bonificación especial de recreacion - Mensual</v>
          </cell>
          <cell r="D672">
            <v>12598494</v>
          </cell>
          <cell r="E672">
            <v>2521503</v>
          </cell>
          <cell r="F672">
            <v>0</v>
          </cell>
          <cell r="G672">
            <v>15119997</v>
          </cell>
        </row>
        <row r="673">
          <cell r="B673">
            <v>510795</v>
          </cell>
          <cell r="C673" t="str">
            <v>OTRAS PRESTACIONES SOCIALES</v>
          </cell>
          <cell r="D673">
            <v>79401800</v>
          </cell>
          <cell r="E673">
            <v>14086827</v>
          </cell>
          <cell r="F673">
            <v>0</v>
          </cell>
          <cell r="G673">
            <v>93488627</v>
          </cell>
        </row>
        <row r="674">
          <cell r="B674">
            <v>51079501</v>
          </cell>
          <cell r="C674" t="str">
            <v>BONIFICACION POR SERVICIOS PRESTADO</v>
          </cell>
          <cell r="D674">
            <v>79401800</v>
          </cell>
          <cell r="E674">
            <v>14086827</v>
          </cell>
          <cell r="F674">
            <v>0</v>
          </cell>
          <cell r="G674">
            <v>93488627</v>
          </cell>
        </row>
        <row r="675">
          <cell r="B675">
            <v>5107950101</v>
          </cell>
          <cell r="C675" t="str">
            <v>Bonificacion por Servicios Prestados</v>
          </cell>
          <cell r="D675">
            <v>4187762</v>
          </cell>
          <cell r="E675">
            <v>0</v>
          </cell>
          <cell r="F675">
            <v>0</v>
          </cell>
          <cell r="G675">
            <v>4187762</v>
          </cell>
        </row>
        <row r="676">
          <cell r="B676">
            <v>5107950102</v>
          </cell>
          <cell r="C676" t="str">
            <v>Bonificacion por Servicios Prestados - Mensual</v>
          </cell>
          <cell r="D676">
            <v>75214038</v>
          </cell>
          <cell r="E676">
            <v>14086827</v>
          </cell>
          <cell r="F676">
            <v>0</v>
          </cell>
          <cell r="G676">
            <v>89300865</v>
          </cell>
        </row>
        <row r="677">
          <cell r="B677">
            <v>5108</v>
          </cell>
          <cell r="C677" t="str">
            <v>GASTOS DE PERSONAL DIVERSOS</v>
          </cell>
          <cell r="D677">
            <v>869936472</v>
          </cell>
          <cell r="E677">
            <v>253074726</v>
          </cell>
          <cell r="F677">
            <v>0</v>
          </cell>
          <cell r="G677">
            <v>1123011198</v>
          </cell>
        </row>
        <row r="678">
          <cell r="B678">
            <v>510801</v>
          </cell>
          <cell r="C678" t="str">
            <v>REMUNERACION SERVICIOS TECNICOS</v>
          </cell>
          <cell r="D678">
            <v>806402674</v>
          </cell>
          <cell r="E678">
            <v>127288543</v>
          </cell>
          <cell r="F678">
            <v>0</v>
          </cell>
          <cell r="G678">
            <v>933691217</v>
          </cell>
        </row>
        <row r="679">
          <cell r="B679">
            <v>51080101</v>
          </cell>
          <cell r="C679" t="str">
            <v>REMUNERACION SERVICIOS TECNICOS</v>
          </cell>
          <cell r="D679">
            <v>806402674</v>
          </cell>
          <cell r="E679">
            <v>127288543</v>
          </cell>
          <cell r="F679">
            <v>0</v>
          </cell>
          <cell r="G679">
            <v>933691217</v>
          </cell>
        </row>
        <row r="680">
          <cell r="B680">
            <v>5108010101</v>
          </cell>
          <cell r="C680" t="str">
            <v>Remuneracion servicios tecnicos</v>
          </cell>
          <cell r="D680">
            <v>779098465.64999998</v>
          </cell>
          <cell r="E680">
            <v>122628654.14</v>
          </cell>
          <cell r="F680">
            <v>0</v>
          </cell>
          <cell r="G680">
            <v>901727119.78999996</v>
          </cell>
        </row>
        <row r="681">
          <cell r="B681">
            <v>5108010102</v>
          </cell>
          <cell r="C681" t="str">
            <v>Iva Remuneracion servicios tecnicos</v>
          </cell>
          <cell r="D681">
            <v>27304208.350000001</v>
          </cell>
          <cell r="E681">
            <v>4659888.8600000003</v>
          </cell>
          <cell r="F681">
            <v>0</v>
          </cell>
          <cell r="G681">
            <v>31964097.210000001</v>
          </cell>
        </row>
        <row r="682">
          <cell r="B682">
            <v>510803</v>
          </cell>
          <cell r="C682" t="str">
            <v>CAPACITACION BIENESTAR SOCIAL Y EST</v>
          </cell>
          <cell r="D682">
            <v>61884832</v>
          </cell>
          <cell r="E682">
            <v>125495187</v>
          </cell>
          <cell r="F682">
            <v>0</v>
          </cell>
          <cell r="G682">
            <v>187380019</v>
          </cell>
        </row>
        <row r="683">
          <cell r="B683">
            <v>51080301</v>
          </cell>
          <cell r="C683" t="str">
            <v>CAPACITACION BIENESTAR SOCIAL Y EST</v>
          </cell>
          <cell r="D683">
            <v>61884832</v>
          </cell>
          <cell r="E683">
            <v>125495187</v>
          </cell>
          <cell r="F683">
            <v>0</v>
          </cell>
          <cell r="G683">
            <v>187380019</v>
          </cell>
        </row>
        <row r="684">
          <cell r="B684">
            <v>5108030101</v>
          </cell>
          <cell r="C684" t="str">
            <v>Capacitación, bienestar social y es</v>
          </cell>
          <cell r="D684">
            <v>61884832</v>
          </cell>
          <cell r="E684">
            <v>125495187</v>
          </cell>
          <cell r="F684">
            <v>0</v>
          </cell>
          <cell r="G684">
            <v>187380019</v>
          </cell>
        </row>
        <row r="685">
          <cell r="B685">
            <v>510803010101</v>
          </cell>
          <cell r="C685" t="str">
            <v>Capacitacion, Bienestar Social y Es</v>
          </cell>
          <cell r="D685">
            <v>55375522</v>
          </cell>
          <cell r="E685">
            <v>38904817</v>
          </cell>
          <cell r="F685">
            <v>0</v>
          </cell>
          <cell r="G685">
            <v>94280339</v>
          </cell>
        </row>
        <row r="686">
          <cell r="B686">
            <v>510803010102</v>
          </cell>
          <cell r="C686" t="str">
            <v>IVA-Capacitacion, Bienestar Social</v>
          </cell>
          <cell r="D686">
            <v>2250980</v>
          </cell>
          <cell r="E686">
            <v>628708</v>
          </cell>
          <cell r="F686">
            <v>0</v>
          </cell>
          <cell r="G686">
            <v>2879688</v>
          </cell>
        </row>
        <row r="687">
          <cell r="B687">
            <v>510803010104</v>
          </cell>
          <cell r="C687" t="str">
            <v>IVA-Capacitacion, Bienestar Social</v>
          </cell>
          <cell r="D687">
            <v>0</v>
          </cell>
          <cell r="E687">
            <v>80000000</v>
          </cell>
          <cell r="F687">
            <v>0</v>
          </cell>
          <cell r="G687">
            <v>80000000</v>
          </cell>
        </row>
        <row r="688">
          <cell r="B688">
            <v>510803010105</v>
          </cell>
          <cell r="C688" t="str">
            <v>Capacitacion, Bienestar Social y Es-OPERATIVO</v>
          </cell>
          <cell r="D688">
            <v>4258330</v>
          </cell>
          <cell r="E688">
            <v>5961662</v>
          </cell>
          <cell r="F688">
            <v>0</v>
          </cell>
          <cell r="G688">
            <v>10219992</v>
          </cell>
        </row>
        <row r="689">
          <cell r="B689">
            <v>510890</v>
          </cell>
          <cell r="C689" t="str">
            <v>Otros Gastos de Personal Diversos</v>
          </cell>
          <cell r="D689">
            <v>1648966</v>
          </cell>
          <cell r="E689">
            <v>290996</v>
          </cell>
          <cell r="F689">
            <v>0</v>
          </cell>
          <cell r="G689">
            <v>1939962</v>
          </cell>
        </row>
        <row r="690">
          <cell r="B690">
            <v>51089001</v>
          </cell>
          <cell r="C690" t="str">
            <v>SUBSIDIO DE ALIMENTACION</v>
          </cell>
          <cell r="D690">
            <v>1648966</v>
          </cell>
          <cell r="E690">
            <v>290996</v>
          </cell>
          <cell r="F690">
            <v>0</v>
          </cell>
          <cell r="G690">
            <v>1939962</v>
          </cell>
        </row>
        <row r="691">
          <cell r="B691">
            <v>5108900101</v>
          </cell>
          <cell r="C691" t="str">
            <v>Subsidio de Alimentacion</v>
          </cell>
          <cell r="D691">
            <v>1648966</v>
          </cell>
          <cell r="E691">
            <v>290996</v>
          </cell>
          <cell r="F691">
            <v>0</v>
          </cell>
          <cell r="G691">
            <v>1939962</v>
          </cell>
        </row>
        <row r="692">
          <cell r="B692">
            <v>5111</v>
          </cell>
          <cell r="C692" t="str">
            <v>GENERALES</v>
          </cell>
          <cell r="D692">
            <v>6663413095.3900003</v>
          </cell>
          <cell r="E692">
            <v>1513457800.9200001</v>
          </cell>
          <cell r="F692">
            <v>0</v>
          </cell>
          <cell r="G692">
            <v>8176870896.3100004</v>
          </cell>
        </row>
        <row r="693">
          <cell r="B693">
            <v>511113</v>
          </cell>
          <cell r="C693" t="str">
            <v>VIGILANCIA Y SEGURIDAD</v>
          </cell>
          <cell r="D693">
            <v>216615104.62</v>
          </cell>
          <cell r="E693">
            <v>44968381</v>
          </cell>
          <cell r="F693">
            <v>0</v>
          </cell>
          <cell r="G693">
            <v>261583485.62</v>
          </cell>
        </row>
        <row r="694">
          <cell r="B694">
            <v>51111301</v>
          </cell>
          <cell r="C694" t="str">
            <v>VIGILANCIA Y SEGURIDAD</v>
          </cell>
          <cell r="D694">
            <v>216615104.62</v>
          </cell>
          <cell r="E694">
            <v>44968381</v>
          </cell>
          <cell r="F694">
            <v>0</v>
          </cell>
          <cell r="G694">
            <v>261583485.62</v>
          </cell>
        </row>
        <row r="695">
          <cell r="B695">
            <v>5111130101</v>
          </cell>
          <cell r="C695" t="str">
            <v>Vigilancia y Seguridad</v>
          </cell>
          <cell r="D695">
            <v>216615104.62</v>
          </cell>
          <cell r="E695">
            <v>44968381</v>
          </cell>
          <cell r="F695">
            <v>0</v>
          </cell>
          <cell r="G695">
            <v>261583485.62</v>
          </cell>
        </row>
        <row r="696">
          <cell r="B696">
            <v>511113010101</v>
          </cell>
          <cell r="C696" t="str">
            <v>vigilancia y seguridad</v>
          </cell>
          <cell r="D696">
            <v>212531687</v>
          </cell>
          <cell r="E696">
            <v>44120683</v>
          </cell>
          <cell r="F696">
            <v>0</v>
          </cell>
          <cell r="G696">
            <v>256652370</v>
          </cell>
        </row>
        <row r="697">
          <cell r="B697">
            <v>511113010102</v>
          </cell>
          <cell r="C697" t="str">
            <v>vigilancia y seguridad-IVA</v>
          </cell>
          <cell r="D697">
            <v>4083417.62</v>
          </cell>
          <cell r="E697">
            <v>847698</v>
          </cell>
          <cell r="F697">
            <v>0</v>
          </cell>
          <cell r="G697">
            <v>4931115.62</v>
          </cell>
        </row>
        <row r="698">
          <cell r="B698">
            <v>511114</v>
          </cell>
          <cell r="C698" t="str">
            <v>MATERIALES Y SUMINISTROS</v>
          </cell>
          <cell r="D698">
            <v>201900942.02000001</v>
          </cell>
          <cell r="E698">
            <v>35862290.359999999</v>
          </cell>
          <cell r="F698">
            <v>0</v>
          </cell>
          <cell r="G698">
            <v>237763232.38</v>
          </cell>
        </row>
        <row r="699">
          <cell r="B699">
            <v>51111401</v>
          </cell>
          <cell r="C699" t="str">
            <v>MATERIALES Y SUMINISTROS</v>
          </cell>
          <cell r="D699">
            <v>201900942.02000001</v>
          </cell>
          <cell r="E699">
            <v>35862290.359999999</v>
          </cell>
          <cell r="F699">
            <v>0</v>
          </cell>
          <cell r="G699">
            <v>237763232.38</v>
          </cell>
        </row>
        <row r="700">
          <cell r="B700">
            <v>5111140102</v>
          </cell>
          <cell r="C700" t="str">
            <v>Papelería, Utiles de Escritorio y Oficina</v>
          </cell>
          <cell r="D700">
            <v>41180833.369999997</v>
          </cell>
          <cell r="E700">
            <v>8884563.3599999994</v>
          </cell>
          <cell r="F700">
            <v>0</v>
          </cell>
          <cell r="G700">
            <v>50065396.729999997</v>
          </cell>
        </row>
        <row r="701">
          <cell r="B701">
            <v>511114010201</v>
          </cell>
          <cell r="C701" t="str">
            <v>Papelería, Utiles de Escritorio y Oficina</v>
          </cell>
          <cell r="D701">
            <v>34864591</v>
          </cell>
          <cell r="E701">
            <v>7509337</v>
          </cell>
          <cell r="F701">
            <v>0</v>
          </cell>
          <cell r="G701">
            <v>42373928</v>
          </cell>
        </row>
        <row r="702">
          <cell r="B702">
            <v>511114010202</v>
          </cell>
          <cell r="C702" t="str">
            <v>IVA papeleria utilies de escritorio y Oficina</v>
          </cell>
          <cell r="D702">
            <v>6316242.3700000001</v>
          </cell>
          <cell r="E702">
            <v>1375226.36</v>
          </cell>
          <cell r="F702">
            <v>0</v>
          </cell>
          <cell r="G702">
            <v>7691468.7300000004</v>
          </cell>
        </row>
        <row r="703">
          <cell r="B703">
            <v>5111140103</v>
          </cell>
          <cell r="C703" t="str">
            <v>Productos de Aseo y Limpieza</v>
          </cell>
          <cell r="D703">
            <v>2390380</v>
          </cell>
          <cell r="E703">
            <v>444000</v>
          </cell>
          <cell r="F703">
            <v>0</v>
          </cell>
          <cell r="G703">
            <v>2834380</v>
          </cell>
        </row>
        <row r="704">
          <cell r="B704">
            <v>511114010301</v>
          </cell>
          <cell r="C704" t="str">
            <v>Productos de Aseo y Limpieza</v>
          </cell>
          <cell r="D704">
            <v>2375539</v>
          </cell>
          <cell r="E704">
            <v>444000</v>
          </cell>
          <cell r="F704">
            <v>0</v>
          </cell>
          <cell r="G704">
            <v>2819539</v>
          </cell>
        </row>
        <row r="705">
          <cell r="B705">
            <v>511114010302</v>
          </cell>
          <cell r="C705" t="str">
            <v>IVA - Productos de Aseo y Limpieza</v>
          </cell>
          <cell r="D705">
            <v>14841</v>
          </cell>
          <cell r="E705">
            <v>0</v>
          </cell>
          <cell r="F705">
            <v>0</v>
          </cell>
          <cell r="G705">
            <v>14841</v>
          </cell>
        </row>
        <row r="706">
          <cell r="B706">
            <v>5111140104</v>
          </cell>
          <cell r="C706" t="str">
            <v>Productos de Cafetería y Restaurante</v>
          </cell>
          <cell r="D706">
            <v>54164252</v>
          </cell>
          <cell r="E706">
            <v>21576455</v>
          </cell>
          <cell r="F706">
            <v>0</v>
          </cell>
          <cell r="G706">
            <v>75740707</v>
          </cell>
        </row>
        <row r="707">
          <cell r="B707">
            <v>511114010401</v>
          </cell>
          <cell r="C707" t="str">
            <v>Productos de Cafeteria y Restaurante</v>
          </cell>
          <cell r="D707">
            <v>51729474</v>
          </cell>
          <cell r="E707">
            <v>19951917</v>
          </cell>
          <cell r="F707">
            <v>0</v>
          </cell>
          <cell r="G707">
            <v>71681391</v>
          </cell>
        </row>
        <row r="708">
          <cell r="B708">
            <v>511114010402</v>
          </cell>
          <cell r="C708" t="str">
            <v>IVA-Productos Cafeteria y Restaurante</v>
          </cell>
          <cell r="D708">
            <v>459047</v>
          </cell>
          <cell r="E708">
            <v>135418</v>
          </cell>
          <cell r="F708">
            <v>0</v>
          </cell>
          <cell r="G708">
            <v>594465</v>
          </cell>
        </row>
        <row r="709">
          <cell r="B709">
            <v>511114010403</v>
          </cell>
          <cell r="C709" t="str">
            <v>IPOCONSUMO-Productos Cafeteria y Restaurante</v>
          </cell>
          <cell r="D709">
            <v>1975731</v>
          </cell>
          <cell r="E709">
            <v>1489120</v>
          </cell>
          <cell r="F709">
            <v>0</v>
          </cell>
          <cell r="G709">
            <v>3464851</v>
          </cell>
        </row>
        <row r="710">
          <cell r="B710">
            <v>5111140105</v>
          </cell>
          <cell r="C710" t="str">
            <v>Repuestos</v>
          </cell>
          <cell r="D710">
            <v>75556915.670000002</v>
          </cell>
          <cell r="E710">
            <v>1615450</v>
          </cell>
          <cell r="F710">
            <v>0</v>
          </cell>
          <cell r="G710">
            <v>77172365.670000002</v>
          </cell>
        </row>
        <row r="711">
          <cell r="B711">
            <v>511114010501</v>
          </cell>
          <cell r="C711" t="str">
            <v>Repuestos</v>
          </cell>
          <cell r="D711">
            <v>63493206</v>
          </cell>
          <cell r="E711">
            <v>1435756.31</v>
          </cell>
          <cell r="F711">
            <v>0</v>
          </cell>
          <cell r="G711">
            <v>64928962.310000002</v>
          </cell>
        </row>
        <row r="712">
          <cell r="B712">
            <v>511114010502</v>
          </cell>
          <cell r="C712" t="str">
            <v>Repuestos - IVA</v>
          </cell>
          <cell r="D712">
            <v>12063709.67</v>
          </cell>
          <cell r="E712">
            <v>179693.69</v>
          </cell>
          <cell r="F712">
            <v>0</v>
          </cell>
          <cell r="G712">
            <v>12243403.359999999</v>
          </cell>
        </row>
        <row r="713">
          <cell r="B713">
            <v>5111140106</v>
          </cell>
          <cell r="C713" t="str">
            <v>Otros Materiales y Suministros</v>
          </cell>
          <cell r="D713">
            <v>19770276.899999999</v>
          </cell>
          <cell r="E713">
            <v>2544522</v>
          </cell>
          <cell r="F713">
            <v>0</v>
          </cell>
          <cell r="G713">
            <v>22314798.899999999</v>
          </cell>
        </row>
        <row r="714">
          <cell r="B714">
            <v>511114010601</v>
          </cell>
          <cell r="C714" t="str">
            <v>Otros Materiales y Suministros</v>
          </cell>
          <cell r="D714">
            <v>17013919</v>
          </cell>
          <cell r="E714">
            <v>2343470</v>
          </cell>
          <cell r="F714">
            <v>0</v>
          </cell>
          <cell r="G714">
            <v>19357389</v>
          </cell>
        </row>
        <row r="715">
          <cell r="B715">
            <v>511114010602</v>
          </cell>
          <cell r="C715" t="str">
            <v>IVA-Otros Materiales y Suministros</v>
          </cell>
          <cell r="D715">
            <v>2756357.9</v>
          </cell>
          <cell r="E715">
            <v>201052</v>
          </cell>
          <cell r="F715">
            <v>0</v>
          </cell>
          <cell r="G715">
            <v>2957409.9</v>
          </cell>
        </row>
        <row r="716">
          <cell r="B716">
            <v>5111140107</v>
          </cell>
          <cell r="C716" t="str">
            <v>Elementos y Accesorios</v>
          </cell>
          <cell r="D716">
            <v>6189258.0800000001</v>
          </cell>
          <cell r="E716">
            <v>185800</v>
          </cell>
          <cell r="F716">
            <v>0</v>
          </cell>
          <cell r="G716">
            <v>6375058.0800000001</v>
          </cell>
        </row>
        <row r="717">
          <cell r="B717">
            <v>511114010701</v>
          </cell>
          <cell r="C717" t="str">
            <v>Elementos y Accesorios</v>
          </cell>
          <cell r="D717">
            <v>5291946</v>
          </cell>
          <cell r="E717">
            <v>182000</v>
          </cell>
          <cell r="F717">
            <v>0</v>
          </cell>
          <cell r="G717">
            <v>5473946</v>
          </cell>
        </row>
        <row r="718">
          <cell r="B718">
            <v>511114010702</v>
          </cell>
          <cell r="C718" t="str">
            <v>IVA - Elementos y Accesorios</v>
          </cell>
          <cell r="D718">
            <v>897312.08</v>
          </cell>
          <cell r="E718">
            <v>3800</v>
          </cell>
          <cell r="F718">
            <v>0</v>
          </cell>
          <cell r="G718">
            <v>901112.08</v>
          </cell>
        </row>
        <row r="719">
          <cell r="B719">
            <v>5111140109</v>
          </cell>
          <cell r="C719" t="str">
            <v>Material de Construccion</v>
          </cell>
          <cell r="D719">
            <v>2649026</v>
          </cell>
          <cell r="E719">
            <v>611500</v>
          </cell>
          <cell r="F719">
            <v>0</v>
          </cell>
          <cell r="G719">
            <v>3260526</v>
          </cell>
        </row>
        <row r="720">
          <cell r="B720">
            <v>511114010901</v>
          </cell>
          <cell r="C720" t="str">
            <v>Material de Construccion</v>
          </cell>
          <cell r="D720">
            <v>2415912</v>
          </cell>
          <cell r="E720">
            <v>611500</v>
          </cell>
          <cell r="F720">
            <v>0</v>
          </cell>
          <cell r="G720">
            <v>3027412</v>
          </cell>
        </row>
        <row r="721">
          <cell r="B721">
            <v>511114010902</v>
          </cell>
          <cell r="C721" t="str">
            <v>IVA-Material de Construccion</v>
          </cell>
          <cell r="D721">
            <v>233114</v>
          </cell>
          <cell r="E721">
            <v>0</v>
          </cell>
          <cell r="F721">
            <v>0</v>
          </cell>
          <cell r="G721">
            <v>233114</v>
          </cell>
        </row>
        <row r="722">
          <cell r="B722">
            <v>511115</v>
          </cell>
          <cell r="C722" t="str">
            <v>MANTENIMIENTO</v>
          </cell>
          <cell r="D722">
            <v>223160481.65000001</v>
          </cell>
          <cell r="E722">
            <v>32247267.699999999</v>
          </cell>
          <cell r="F722">
            <v>0</v>
          </cell>
          <cell r="G722">
            <v>255407749.34999999</v>
          </cell>
        </row>
        <row r="723">
          <cell r="B723">
            <v>51111501</v>
          </cell>
          <cell r="C723" t="str">
            <v>MANTENIMIENTO</v>
          </cell>
          <cell r="D723">
            <v>223160481.65000001</v>
          </cell>
          <cell r="E723">
            <v>32247267.699999999</v>
          </cell>
          <cell r="F723">
            <v>0</v>
          </cell>
          <cell r="G723">
            <v>255407749.34999999</v>
          </cell>
        </row>
        <row r="724">
          <cell r="B724">
            <v>5111150101</v>
          </cell>
          <cell r="C724" t="str">
            <v>MANTENIMIENTO DE BIENES INMUEBLES</v>
          </cell>
          <cell r="D724">
            <v>12930000</v>
          </cell>
          <cell r="E724">
            <v>16332350</v>
          </cell>
          <cell r="F724">
            <v>0</v>
          </cell>
          <cell r="G724">
            <v>29262350</v>
          </cell>
        </row>
        <row r="725">
          <cell r="B725">
            <v>511115010101</v>
          </cell>
          <cell r="C725" t="str">
            <v>Mantenimientos de Bienes Inmuebles</v>
          </cell>
          <cell r="D725">
            <v>12930000</v>
          </cell>
          <cell r="E725">
            <v>14135000</v>
          </cell>
          <cell r="F725">
            <v>0</v>
          </cell>
          <cell r="G725">
            <v>27065000</v>
          </cell>
        </row>
        <row r="726">
          <cell r="B726">
            <v>511115010102</v>
          </cell>
          <cell r="C726" t="str">
            <v>Mantenimiento de Bienes Inmuebles-I</v>
          </cell>
          <cell r="D726">
            <v>0</v>
          </cell>
          <cell r="E726">
            <v>2197350</v>
          </cell>
          <cell r="F726">
            <v>0</v>
          </cell>
          <cell r="G726">
            <v>2197350</v>
          </cell>
        </row>
        <row r="727">
          <cell r="B727">
            <v>5111150102</v>
          </cell>
          <cell r="C727" t="str">
            <v>Mantenimiento Bienes Muebles, Equip</v>
          </cell>
          <cell r="D727">
            <v>14730998</v>
          </cell>
          <cell r="E727">
            <v>8978073</v>
          </cell>
          <cell r="F727">
            <v>0</v>
          </cell>
          <cell r="G727">
            <v>23709071</v>
          </cell>
        </row>
        <row r="728">
          <cell r="B728">
            <v>511115010201</v>
          </cell>
          <cell r="C728" t="str">
            <v>Manten.Bienes Muebles, Equipos y En</v>
          </cell>
          <cell r="D728">
            <v>12693527</v>
          </cell>
          <cell r="E728">
            <v>7820635</v>
          </cell>
          <cell r="F728">
            <v>0</v>
          </cell>
          <cell r="G728">
            <v>20514162</v>
          </cell>
        </row>
        <row r="729">
          <cell r="B729">
            <v>511115010202</v>
          </cell>
          <cell r="C729" t="str">
            <v>Manten.Bienes Muebles, Euipos y Ens</v>
          </cell>
          <cell r="D729">
            <v>2037471</v>
          </cell>
          <cell r="E729">
            <v>1157438</v>
          </cell>
          <cell r="F729">
            <v>0</v>
          </cell>
          <cell r="G729">
            <v>3194909</v>
          </cell>
        </row>
        <row r="730">
          <cell r="B730">
            <v>5111150103</v>
          </cell>
          <cell r="C730" t="str">
            <v>Mantenimiento Equipo Comun.y Comput</v>
          </cell>
          <cell r="D730">
            <v>33711175</v>
          </cell>
          <cell r="E730">
            <v>976000</v>
          </cell>
          <cell r="F730">
            <v>0</v>
          </cell>
          <cell r="G730">
            <v>34687175</v>
          </cell>
        </row>
        <row r="731">
          <cell r="B731">
            <v>511115010301</v>
          </cell>
          <cell r="C731" t="str">
            <v>Mantenimiento Equipo Comunicacion y</v>
          </cell>
          <cell r="D731">
            <v>30054857</v>
          </cell>
          <cell r="E731">
            <v>976000</v>
          </cell>
          <cell r="F731">
            <v>0</v>
          </cell>
          <cell r="G731">
            <v>31030857</v>
          </cell>
        </row>
        <row r="732">
          <cell r="B732">
            <v>511115010302</v>
          </cell>
          <cell r="C732" t="str">
            <v>IVA-Mantenimiento Equipo Comunicaci</v>
          </cell>
          <cell r="D732">
            <v>3656318</v>
          </cell>
          <cell r="E732">
            <v>0</v>
          </cell>
          <cell r="F732">
            <v>0</v>
          </cell>
          <cell r="G732">
            <v>3656318</v>
          </cell>
        </row>
        <row r="733">
          <cell r="B733">
            <v>5111150104</v>
          </cell>
          <cell r="C733" t="str">
            <v>Mantenimiento Equipo Naveg.y Transporte</v>
          </cell>
          <cell r="D733">
            <v>161788308.65000001</v>
          </cell>
          <cell r="E733">
            <v>5960844.7000000002</v>
          </cell>
          <cell r="F733">
            <v>0</v>
          </cell>
          <cell r="G733">
            <v>167749153.34999999</v>
          </cell>
        </row>
        <row r="734">
          <cell r="B734">
            <v>511115010401</v>
          </cell>
          <cell r="C734" t="str">
            <v>Manteminiemto Equipo Naveg.y Transporte</v>
          </cell>
          <cell r="D734">
            <v>137405530.44999999</v>
          </cell>
          <cell r="E734">
            <v>5189679.2</v>
          </cell>
          <cell r="F734">
            <v>0</v>
          </cell>
          <cell r="G734">
            <v>142595209.65000001</v>
          </cell>
        </row>
        <row r="735">
          <cell r="B735">
            <v>511115010402</v>
          </cell>
          <cell r="C735" t="str">
            <v>IVA-Mantenimiento Equipo Naveg.y Transporte</v>
          </cell>
          <cell r="D735">
            <v>24382778.199999999</v>
          </cell>
          <cell r="E735">
            <v>771165.5</v>
          </cell>
          <cell r="F735">
            <v>0</v>
          </cell>
          <cell r="G735">
            <v>25153943.699999999</v>
          </cell>
        </row>
        <row r="736">
          <cell r="B736">
            <v>511117</v>
          </cell>
          <cell r="C736" t="str">
            <v>SERVICIOS PUBLICOS</v>
          </cell>
          <cell r="D736">
            <v>213883063.41</v>
          </cell>
          <cell r="E736">
            <v>36688979.310000002</v>
          </cell>
          <cell r="F736">
            <v>0</v>
          </cell>
          <cell r="G736">
            <v>250572042.72</v>
          </cell>
        </row>
        <row r="737">
          <cell r="B737">
            <v>51111701</v>
          </cell>
          <cell r="C737" t="str">
            <v>SERVICIOS PUBLICOS</v>
          </cell>
          <cell r="D737">
            <v>213883063.41</v>
          </cell>
          <cell r="E737">
            <v>36688979.310000002</v>
          </cell>
          <cell r="F737">
            <v>0</v>
          </cell>
          <cell r="G737">
            <v>250572042.72</v>
          </cell>
        </row>
        <row r="738">
          <cell r="B738">
            <v>5111170101</v>
          </cell>
          <cell r="C738" t="str">
            <v>Teléfono, Fax y Otros</v>
          </cell>
          <cell r="D738">
            <v>83630271.569999993</v>
          </cell>
          <cell r="E738">
            <v>13800000</v>
          </cell>
          <cell r="F738">
            <v>0</v>
          </cell>
          <cell r="G738">
            <v>97430271.569999993</v>
          </cell>
        </row>
        <row r="739">
          <cell r="B739">
            <v>511117010101</v>
          </cell>
          <cell r="C739" t="str">
            <v>Telefono, Fax y Otros</v>
          </cell>
          <cell r="D739">
            <v>70479228.120000005</v>
          </cell>
          <cell r="E739">
            <v>11596639</v>
          </cell>
          <cell r="F739">
            <v>0</v>
          </cell>
          <cell r="G739">
            <v>82075867.120000005</v>
          </cell>
        </row>
        <row r="740">
          <cell r="B740">
            <v>511117010102</v>
          </cell>
          <cell r="C740" t="str">
            <v>Telefono, Fax Y Otros-IVA</v>
          </cell>
          <cell r="D740">
            <v>13151043.449999999</v>
          </cell>
          <cell r="E740">
            <v>2203361</v>
          </cell>
          <cell r="F740">
            <v>0</v>
          </cell>
          <cell r="G740">
            <v>15354404.449999999</v>
          </cell>
        </row>
        <row r="741">
          <cell r="B741">
            <v>5111170102</v>
          </cell>
          <cell r="C741" t="str">
            <v>Energía</v>
          </cell>
          <cell r="D741">
            <v>98884949.420000002</v>
          </cell>
          <cell r="E741">
            <v>17070590</v>
          </cell>
          <cell r="F741">
            <v>0</v>
          </cell>
          <cell r="G741">
            <v>115955539.42</v>
          </cell>
        </row>
        <row r="742">
          <cell r="B742">
            <v>5111170103</v>
          </cell>
          <cell r="C742" t="str">
            <v>Acueducto, Alcantarillado y Aseo</v>
          </cell>
          <cell r="D742">
            <v>9125943</v>
          </cell>
          <cell r="E742">
            <v>2016634.31</v>
          </cell>
          <cell r="F742">
            <v>0</v>
          </cell>
          <cell r="G742">
            <v>11142577.310000001</v>
          </cell>
        </row>
        <row r="743">
          <cell r="B743">
            <v>5111170104</v>
          </cell>
          <cell r="C743" t="str">
            <v>Telefonia Movil Celular</v>
          </cell>
          <cell r="D743">
            <v>22241899.420000002</v>
          </cell>
          <cell r="E743">
            <v>3801755</v>
          </cell>
          <cell r="F743">
            <v>0</v>
          </cell>
          <cell r="G743">
            <v>26043654.420000002</v>
          </cell>
        </row>
        <row r="744">
          <cell r="B744">
            <v>511117010401</v>
          </cell>
          <cell r="C744" t="str">
            <v>Telefonia Celular Movil</v>
          </cell>
          <cell r="D744">
            <v>15469886.35</v>
          </cell>
          <cell r="E744">
            <v>0</v>
          </cell>
          <cell r="F744">
            <v>0</v>
          </cell>
          <cell r="G744">
            <v>15469886.35</v>
          </cell>
        </row>
        <row r="745">
          <cell r="B745">
            <v>511117010402</v>
          </cell>
          <cell r="C745" t="str">
            <v>Telefonia Movil Celular-IVA</v>
          </cell>
          <cell r="D745">
            <v>6132050.4199999999</v>
          </cell>
          <cell r="E745">
            <v>3267096.69</v>
          </cell>
          <cell r="F745">
            <v>0</v>
          </cell>
          <cell r="G745">
            <v>9399147.1099999994</v>
          </cell>
        </row>
        <row r="746">
          <cell r="B746">
            <v>511117010403</v>
          </cell>
          <cell r="C746" t="str">
            <v>Telefonia Movil Celular-Impuesto al Consumo</v>
          </cell>
          <cell r="D746">
            <v>639962.65</v>
          </cell>
          <cell r="E746">
            <v>534658.31000000006</v>
          </cell>
          <cell r="F746">
            <v>0</v>
          </cell>
          <cell r="G746">
            <v>1174620.96</v>
          </cell>
        </row>
        <row r="747">
          <cell r="B747">
            <v>511118</v>
          </cell>
          <cell r="C747" t="str">
            <v>ARRENDAMIENTO OPERATIVO</v>
          </cell>
          <cell r="D747">
            <v>853050311.46000004</v>
          </cell>
          <cell r="E747">
            <v>142318277.99000001</v>
          </cell>
          <cell r="F747">
            <v>0</v>
          </cell>
          <cell r="G747">
            <v>995368589.45000005</v>
          </cell>
        </row>
        <row r="748">
          <cell r="B748">
            <v>51111801</v>
          </cell>
          <cell r="C748" t="str">
            <v>ARRENDAMIENTO</v>
          </cell>
          <cell r="D748">
            <v>853050311.46000004</v>
          </cell>
          <cell r="E748">
            <v>142318277.99000001</v>
          </cell>
          <cell r="F748">
            <v>0</v>
          </cell>
          <cell r="G748">
            <v>995368589.45000005</v>
          </cell>
        </row>
        <row r="749">
          <cell r="B749">
            <v>5111180101</v>
          </cell>
          <cell r="C749" t="str">
            <v>ARRENDAMIENTO BIENES MUEBLES</v>
          </cell>
          <cell r="D749">
            <v>811295749.46000004</v>
          </cell>
          <cell r="E749">
            <v>137204899.99000001</v>
          </cell>
          <cell r="F749">
            <v>0</v>
          </cell>
          <cell r="G749">
            <v>948500649.45000005</v>
          </cell>
        </row>
        <row r="750">
          <cell r="B750">
            <v>511118010101</v>
          </cell>
          <cell r="C750" t="str">
            <v>Arrendamiento Bienes Muebles</v>
          </cell>
          <cell r="D750">
            <v>670295209.63999999</v>
          </cell>
          <cell r="E750">
            <v>114488739.48999999</v>
          </cell>
          <cell r="F750">
            <v>0</v>
          </cell>
          <cell r="G750">
            <v>784783949.13</v>
          </cell>
        </row>
        <row r="751">
          <cell r="B751">
            <v>511118010102</v>
          </cell>
          <cell r="C751" t="str">
            <v>Arriendo Bienes Muebles-IVA</v>
          </cell>
          <cell r="D751">
            <v>124250539.81999999</v>
          </cell>
          <cell r="E751">
            <v>20816160.5</v>
          </cell>
          <cell r="F751">
            <v>0</v>
          </cell>
          <cell r="G751">
            <v>145066700.31999999</v>
          </cell>
        </row>
        <row r="752">
          <cell r="B752">
            <v>511118010120</v>
          </cell>
          <cell r="C752" t="str">
            <v>Arrendamiento - Operativo</v>
          </cell>
          <cell r="D752">
            <v>16750000</v>
          </cell>
          <cell r="E752">
            <v>1900000</v>
          </cell>
          <cell r="F752">
            <v>0</v>
          </cell>
          <cell r="G752">
            <v>18650000</v>
          </cell>
        </row>
        <row r="753">
          <cell r="B753">
            <v>5111180102</v>
          </cell>
          <cell r="C753" t="str">
            <v>Arrendamiento Bienes Inmuebles</v>
          </cell>
          <cell r="D753">
            <v>41754562</v>
          </cell>
          <cell r="E753">
            <v>5113378</v>
          </cell>
          <cell r="F753">
            <v>0</v>
          </cell>
          <cell r="G753">
            <v>46867940</v>
          </cell>
        </row>
        <row r="754">
          <cell r="B754">
            <v>511118010201</v>
          </cell>
          <cell r="C754" t="str">
            <v>Arrendamiento Bienes Inmuebles</v>
          </cell>
          <cell r="D754">
            <v>41754562</v>
          </cell>
          <cell r="E754">
            <v>5113378</v>
          </cell>
          <cell r="F754">
            <v>0</v>
          </cell>
          <cell r="G754">
            <v>46867940</v>
          </cell>
        </row>
        <row r="755">
          <cell r="B755">
            <v>511119</v>
          </cell>
          <cell r="C755" t="str">
            <v>VIATICOS Y GASTOS DE VIAJE</v>
          </cell>
          <cell r="D755">
            <v>346689944</v>
          </cell>
          <cell r="E755">
            <v>135265971</v>
          </cell>
          <cell r="F755">
            <v>0</v>
          </cell>
          <cell r="G755">
            <v>481955915</v>
          </cell>
        </row>
        <row r="756">
          <cell r="B756">
            <v>51111901</v>
          </cell>
          <cell r="C756" t="str">
            <v>VIATICOS Y GASTOS DE VIAJE</v>
          </cell>
          <cell r="D756">
            <v>346689944</v>
          </cell>
          <cell r="E756">
            <v>135265971</v>
          </cell>
          <cell r="F756">
            <v>0</v>
          </cell>
          <cell r="G756">
            <v>481955915</v>
          </cell>
        </row>
        <row r="757">
          <cell r="B757">
            <v>5111190101</v>
          </cell>
          <cell r="C757" t="str">
            <v>Viaticos</v>
          </cell>
          <cell r="D757">
            <v>217618128</v>
          </cell>
          <cell r="E757">
            <v>60848225</v>
          </cell>
          <cell r="F757">
            <v>0</v>
          </cell>
          <cell r="G757">
            <v>278466353</v>
          </cell>
        </row>
        <row r="758">
          <cell r="B758">
            <v>5111190102</v>
          </cell>
          <cell r="C758" t="str">
            <v>Gastos de Viaje</v>
          </cell>
          <cell r="D758">
            <v>57143782</v>
          </cell>
          <cell r="E758">
            <v>38100150</v>
          </cell>
          <cell r="F758">
            <v>0</v>
          </cell>
          <cell r="G758">
            <v>95243932</v>
          </cell>
        </row>
        <row r="759">
          <cell r="B759">
            <v>511119010201</v>
          </cell>
          <cell r="C759" t="str">
            <v>Gastos de Viaje</v>
          </cell>
          <cell r="D759">
            <v>50678782</v>
          </cell>
          <cell r="E759">
            <v>28405972</v>
          </cell>
          <cell r="F759">
            <v>0</v>
          </cell>
          <cell r="G759">
            <v>79084754</v>
          </cell>
        </row>
        <row r="760">
          <cell r="B760">
            <v>511119010220</v>
          </cell>
          <cell r="C760" t="str">
            <v>Gastos de Viaje - Operativos</v>
          </cell>
          <cell r="D760">
            <v>6465000</v>
          </cell>
          <cell r="E760">
            <v>9694178</v>
          </cell>
          <cell r="F760">
            <v>0</v>
          </cell>
          <cell r="G760">
            <v>16159178</v>
          </cell>
        </row>
        <row r="761">
          <cell r="B761">
            <v>5111190120</v>
          </cell>
          <cell r="C761" t="str">
            <v>Viaticos - Operativos</v>
          </cell>
          <cell r="D761">
            <v>71928034</v>
          </cell>
          <cell r="E761">
            <v>36317596</v>
          </cell>
          <cell r="F761">
            <v>0</v>
          </cell>
          <cell r="G761">
            <v>108245630</v>
          </cell>
        </row>
        <row r="762">
          <cell r="B762">
            <v>511121</v>
          </cell>
          <cell r="C762" t="str">
            <v>IMPRESOS PUBLICACIONES SUSCRIPCIONES</v>
          </cell>
          <cell r="D762">
            <v>63181549</v>
          </cell>
          <cell r="E762">
            <v>16578180</v>
          </cell>
          <cell r="F762">
            <v>0</v>
          </cell>
          <cell r="G762">
            <v>79759729</v>
          </cell>
        </row>
        <row r="763">
          <cell r="B763">
            <v>51112101</v>
          </cell>
          <cell r="C763" t="str">
            <v>IMPRESOS PUBLICACIONES SUSCRIPCIONES</v>
          </cell>
          <cell r="D763">
            <v>63181549</v>
          </cell>
          <cell r="E763">
            <v>16578180</v>
          </cell>
          <cell r="F763">
            <v>0</v>
          </cell>
          <cell r="G763">
            <v>79759729</v>
          </cell>
        </row>
        <row r="764">
          <cell r="B764">
            <v>5111210101</v>
          </cell>
          <cell r="C764" t="str">
            <v>SUSCRIPCIONES</v>
          </cell>
          <cell r="D764">
            <v>748600</v>
          </cell>
          <cell r="E764">
            <v>77480</v>
          </cell>
          <cell r="F764">
            <v>0</v>
          </cell>
          <cell r="G764">
            <v>826080</v>
          </cell>
        </row>
        <row r="765">
          <cell r="B765">
            <v>511121010101</v>
          </cell>
          <cell r="C765" t="str">
            <v>Suscripciones</v>
          </cell>
          <cell r="D765">
            <v>748600</v>
          </cell>
          <cell r="E765">
            <v>77480</v>
          </cell>
          <cell r="F765">
            <v>0</v>
          </cell>
          <cell r="G765">
            <v>826080</v>
          </cell>
        </row>
        <row r="766">
          <cell r="B766">
            <v>5111210102</v>
          </cell>
          <cell r="C766" t="str">
            <v>Otros Gastos por Impresos y Publicaciones</v>
          </cell>
          <cell r="D766">
            <v>40056000</v>
          </cell>
          <cell r="E766">
            <v>16500700</v>
          </cell>
          <cell r="F766">
            <v>0</v>
          </cell>
          <cell r="G766">
            <v>56556700</v>
          </cell>
        </row>
        <row r="767">
          <cell r="B767">
            <v>511121010201</v>
          </cell>
          <cell r="C767" t="str">
            <v>Otros gastos por impresos y publicaciones</v>
          </cell>
          <cell r="D767">
            <v>37213983</v>
          </cell>
          <cell r="E767">
            <v>14610200</v>
          </cell>
          <cell r="F767">
            <v>0</v>
          </cell>
          <cell r="G767">
            <v>51824183</v>
          </cell>
        </row>
        <row r="768">
          <cell r="B768">
            <v>511121010202</v>
          </cell>
          <cell r="C768" t="str">
            <v>Otros gastos por impresos y publicaciones-IVA</v>
          </cell>
          <cell r="D768">
            <v>2842017</v>
          </cell>
          <cell r="E768">
            <v>1890500</v>
          </cell>
          <cell r="F768">
            <v>0</v>
          </cell>
          <cell r="G768">
            <v>4732517</v>
          </cell>
        </row>
        <row r="769">
          <cell r="B769">
            <v>5111210103</v>
          </cell>
          <cell r="C769" t="str">
            <v>Afiliaciones</v>
          </cell>
          <cell r="D769">
            <v>22376949</v>
          </cell>
          <cell r="E769">
            <v>0</v>
          </cell>
          <cell r="F769">
            <v>0</v>
          </cell>
          <cell r="G769">
            <v>22376949</v>
          </cell>
        </row>
        <row r="770">
          <cell r="B770">
            <v>511121010301</v>
          </cell>
          <cell r="C770" t="str">
            <v>Asocars</v>
          </cell>
          <cell r="D770">
            <v>22376949</v>
          </cell>
          <cell r="E770">
            <v>0</v>
          </cell>
          <cell r="F770">
            <v>0</v>
          </cell>
          <cell r="G770">
            <v>22376949</v>
          </cell>
        </row>
        <row r="771">
          <cell r="B771">
            <v>511123</v>
          </cell>
          <cell r="C771" t="str">
            <v>COMUNICACIONES Y TRANSPORTE</v>
          </cell>
          <cell r="D771">
            <v>13325393</v>
          </cell>
          <cell r="E771">
            <v>4856700</v>
          </cell>
          <cell r="F771">
            <v>0</v>
          </cell>
          <cell r="G771">
            <v>18182093</v>
          </cell>
        </row>
        <row r="772">
          <cell r="B772">
            <v>51112301</v>
          </cell>
          <cell r="C772" t="str">
            <v>COMUNICACIONES Y TRANSPORTE</v>
          </cell>
          <cell r="D772">
            <v>13325393</v>
          </cell>
          <cell r="E772">
            <v>4856700</v>
          </cell>
          <cell r="F772">
            <v>0</v>
          </cell>
          <cell r="G772">
            <v>18182093</v>
          </cell>
        </row>
        <row r="773">
          <cell r="B773">
            <v>5111230101</v>
          </cell>
          <cell r="C773" t="str">
            <v>Correo</v>
          </cell>
          <cell r="D773">
            <v>5693993</v>
          </cell>
          <cell r="E773">
            <v>1529700</v>
          </cell>
          <cell r="F773">
            <v>0</v>
          </cell>
          <cell r="G773">
            <v>7223693</v>
          </cell>
        </row>
        <row r="774">
          <cell r="B774">
            <v>5111230102</v>
          </cell>
          <cell r="C774" t="str">
            <v>Transporte</v>
          </cell>
          <cell r="D774">
            <v>7581400</v>
          </cell>
          <cell r="E774">
            <v>3077000</v>
          </cell>
          <cell r="F774">
            <v>0</v>
          </cell>
          <cell r="G774">
            <v>10658400</v>
          </cell>
        </row>
        <row r="775">
          <cell r="B775">
            <v>5111230120</v>
          </cell>
          <cell r="C775" t="str">
            <v>Transporte-Operativo</v>
          </cell>
          <cell r="D775">
            <v>50000</v>
          </cell>
          <cell r="E775">
            <v>250000</v>
          </cell>
          <cell r="F775">
            <v>0</v>
          </cell>
          <cell r="G775">
            <v>300000</v>
          </cell>
        </row>
        <row r="776">
          <cell r="B776">
            <v>511125</v>
          </cell>
          <cell r="C776" t="str">
            <v>SEGUROS GENERALES</v>
          </cell>
          <cell r="D776">
            <v>2972894.01</v>
          </cell>
          <cell r="E776">
            <v>3401338.54</v>
          </cell>
          <cell r="F776">
            <v>0</v>
          </cell>
          <cell r="G776">
            <v>6374232.5499999998</v>
          </cell>
        </row>
        <row r="777">
          <cell r="B777">
            <v>51112501</v>
          </cell>
          <cell r="C777" t="str">
            <v>SEGUROS GENERALES</v>
          </cell>
          <cell r="D777">
            <v>2972894.01</v>
          </cell>
          <cell r="E777">
            <v>3401338.54</v>
          </cell>
          <cell r="F777">
            <v>0</v>
          </cell>
          <cell r="G777">
            <v>6374232.5499999998</v>
          </cell>
        </row>
        <row r="778">
          <cell r="B778">
            <v>5111250101</v>
          </cell>
          <cell r="C778" t="str">
            <v>SEGUROS</v>
          </cell>
          <cell r="D778">
            <v>2972894.01</v>
          </cell>
          <cell r="E778">
            <v>3401338.54</v>
          </cell>
          <cell r="F778">
            <v>0</v>
          </cell>
          <cell r="G778">
            <v>6374232.5499999998</v>
          </cell>
        </row>
        <row r="779">
          <cell r="B779">
            <v>511125010101</v>
          </cell>
          <cell r="C779" t="str">
            <v>Seguros</v>
          </cell>
          <cell r="D779">
            <v>2927046.21</v>
          </cell>
          <cell r="E779">
            <v>3013349.19</v>
          </cell>
          <cell r="F779">
            <v>0</v>
          </cell>
          <cell r="G779">
            <v>5940395.4000000004</v>
          </cell>
        </row>
        <row r="780">
          <cell r="B780">
            <v>511125010102</v>
          </cell>
          <cell r="C780" t="str">
            <v>Seguros-IVA</v>
          </cell>
          <cell r="D780">
            <v>45847.8</v>
          </cell>
          <cell r="E780">
            <v>387989.35</v>
          </cell>
          <cell r="F780">
            <v>0</v>
          </cell>
          <cell r="G780">
            <v>433837.15</v>
          </cell>
        </row>
        <row r="781">
          <cell r="B781">
            <v>511146</v>
          </cell>
          <cell r="C781" t="str">
            <v>COMBUSTIBLES Y LUBRICANTES</v>
          </cell>
          <cell r="D781">
            <v>117153148.06</v>
          </cell>
          <cell r="E781">
            <v>19599218.120000001</v>
          </cell>
          <cell r="F781">
            <v>0</v>
          </cell>
          <cell r="G781">
            <v>136752366.18000001</v>
          </cell>
        </row>
        <row r="782">
          <cell r="B782">
            <v>51114601</v>
          </cell>
          <cell r="C782" t="str">
            <v>COMBUSTIBLES Y LUBRICANTES</v>
          </cell>
          <cell r="D782">
            <v>117153148.06</v>
          </cell>
          <cell r="E782">
            <v>19599218.120000001</v>
          </cell>
          <cell r="F782">
            <v>0</v>
          </cell>
          <cell r="G782">
            <v>136752366.18000001</v>
          </cell>
        </row>
        <row r="783">
          <cell r="B783">
            <v>5111460101</v>
          </cell>
          <cell r="C783" t="str">
            <v>Combustibles y lubricantes</v>
          </cell>
          <cell r="D783">
            <v>117153148.06</v>
          </cell>
          <cell r="E783">
            <v>19599218.120000001</v>
          </cell>
          <cell r="F783">
            <v>0</v>
          </cell>
          <cell r="G783">
            <v>136752366.18000001</v>
          </cell>
        </row>
        <row r="784">
          <cell r="B784">
            <v>511149</v>
          </cell>
          <cell r="C784" t="str">
            <v>SERVICIO DE ASEO CAFETERIA Y RESTAURANTE</v>
          </cell>
          <cell r="D784">
            <v>8448549</v>
          </cell>
          <cell r="E784">
            <v>2821097</v>
          </cell>
          <cell r="F784">
            <v>0</v>
          </cell>
          <cell r="G784">
            <v>11269646</v>
          </cell>
        </row>
        <row r="785">
          <cell r="B785">
            <v>51114901</v>
          </cell>
          <cell r="C785" t="str">
            <v>SERVICIO DE ASEO CAFETERIA Y RESTAURANTE</v>
          </cell>
          <cell r="D785">
            <v>8448549</v>
          </cell>
          <cell r="E785">
            <v>2821097</v>
          </cell>
          <cell r="F785">
            <v>0</v>
          </cell>
          <cell r="G785">
            <v>11269646</v>
          </cell>
        </row>
        <row r="786">
          <cell r="B786">
            <v>5111490101</v>
          </cell>
          <cell r="C786" t="str">
            <v>Servicio de Aseo, Cafeteria y Restaurante</v>
          </cell>
          <cell r="D786">
            <v>8448549</v>
          </cell>
          <cell r="E786">
            <v>2821097</v>
          </cell>
          <cell r="F786">
            <v>0</v>
          </cell>
          <cell r="G786">
            <v>11269646</v>
          </cell>
        </row>
        <row r="787">
          <cell r="B787">
            <v>511149010101</v>
          </cell>
          <cell r="C787" t="str">
            <v>Servicio de Aseo, Cafeteria y Restaurante</v>
          </cell>
          <cell r="D787">
            <v>8448549</v>
          </cell>
          <cell r="E787">
            <v>2821097</v>
          </cell>
          <cell r="F787">
            <v>0</v>
          </cell>
          <cell r="G787">
            <v>11269646</v>
          </cell>
        </row>
        <row r="788">
          <cell r="B788">
            <v>511155</v>
          </cell>
          <cell r="C788" t="str">
            <v>ELEMENTOS DE ASEO,LAVANDERIA Y CAFETERIA</v>
          </cell>
          <cell r="D788">
            <v>28954357.550000001</v>
          </cell>
          <cell r="E788">
            <v>7174020</v>
          </cell>
          <cell r="F788">
            <v>0</v>
          </cell>
          <cell r="G788">
            <v>36128377.549999997</v>
          </cell>
        </row>
        <row r="789">
          <cell r="B789">
            <v>51115501</v>
          </cell>
          <cell r="C789" t="str">
            <v>ELEMENTOS DE ASEO,LAVANDERIA Y CAFETERIA</v>
          </cell>
          <cell r="D789">
            <v>28954357.550000001</v>
          </cell>
          <cell r="E789">
            <v>7174020</v>
          </cell>
          <cell r="F789">
            <v>0</v>
          </cell>
          <cell r="G789">
            <v>36128377.549999997</v>
          </cell>
        </row>
        <row r="790">
          <cell r="B790">
            <v>5111550101</v>
          </cell>
          <cell r="C790" t="str">
            <v>Elementod de Aseo y Lavanderia</v>
          </cell>
          <cell r="D790">
            <v>19002136.18</v>
          </cell>
          <cell r="E790">
            <v>5172930</v>
          </cell>
          <cell r="F790">
            <v>0</v>
          </cell>
          <cell r="G790">
            <v>24175066.18</v>
          </cell>
        </row>
        <row r="791">
          <cell r="B791">
            <v>511155010101</v>
          </cell>
          <cell r="C791" t="str">
            <v>Elementod de Aseo y Lavanderia</v>
          </cell>
          <cell r="D791">
            <v>15985996</v>
          </cell>
          <cell r="E791">
            <v>4347000</v>
          </cell>
          <cell r="F791">
            <v>0</v>
          </cell>
          <cell r="G791">
            <v>20332996</v>
          </cell>
        </row>
        <row r="792">
          <cell r="B792">
            <v>511155010102</v>
          </cell>
          <cell r="C792" t="str">
            <v>IVA - Elementod de Aseo y Lavanderia</v>
          </cell>
          <cell r="D792">
            <v>3016140.18</v>
          </cell>
          <cell r="E792">
            <v>825930</v>
          </cell>
          <cell r="F792">
            <v>0</v>
          </cell>
          <cell r="G792">
            <v>3842070.18</v>
          </cell>
        </row>
        <row r="793">
          <cell r="B793">
            <v>5111550102</v>
          </cell>
          <cell r="C793" t="str">
            <v>Elementos de Cafeteria y Restaurante</v>
          </cell>
          <cell r="D793">
            <v>9952221.3699999992</v>
          </cell>
          <cell r="E793">
            <v>2001090</v>
          </cell>
          <cell r="F793">
            <v>0</v>
          </cell>
          <cell r="G793">
            <v>11953311.369999999</v>
          </cell>
        </row>
        <row r="794">
          <cell r="B794">
            <v>511155010201</v>
          </cell>
          <cell r="C794" t="str">
            <v>Elementos de Cafeteria y Restaurante</v>
          </cell>
          <cell r="D794">
            <v>8830113</v>
          </cell>
          <cell r="E794">
            <v>1743000</v>
          </cell>
          <cell r="F794">
            <v>0</v>
          </cell>
          <cell r="G794">
            <v>10573113</v>
          </cell>
        </row>
        <row r="795">
          <cell r="B795">
            <v>511155010202</v>
          </cell>
          <cell r="C795" t="str">
            <v>IVA - Elementos de Cafeteria y Restaurante</v>
          </cell>
          <cell r="D795">
            <v>1122108.3700000001</v>
          </cell>
          <cell r="E795">
            <v>258090</v>
          </cell>
          <cell r="F795">
            <v>0</v>
          </cell>
          <cell r="G795">
            <v>1380198.37</v>
          </cell>
        </row>
        <row r="796">
          <cell r="B796">
            <v>511163</v>
          </cell>
          <cell r="C796" t="str">
            <v>CONTRATOS DE APRENDIZAJE</v>
          </cell>
          <cell r="D796">
            <v>9993786</v>
          </cell>
          <cell r="E796">
            <v>908526</v>
          </cell>
          <cell r="F796">
            <v>0</v>
          </cell>
          <cell r="G796">
            <v>10902312</v>
          </cell>
        </row>
        <row r="797">
          <cell r="B797">
            <v>51116301</v>
          </cell>
          <cell r="C797" t="str">
            <v>VINCULACION FORMATIVA</v>
          </cell>
          <cell r="D797">
            <v>9993786</v>
          </cell>
          <cell r="E797">
            <v>908526</v>
          </cell>
          <cell r="F797">
            <v>0</v>
          </cell>
          <cell r="G797">
            <v>10902312</v>
          </cell>
        </row>
        <row r="798">
          <cell r="B798">
            <v>5111630101</v>
          </cell>
          <cell r="C798" t="str">
            <v>Practicas Laborales</v>
          </cell>
          <cell r="D798">
            <v>9993786</v>
          </cell>
          <cell r="E798">
            <v>908526</v>
          </cell>
          <cell r="F798">
            <v>0</v>
          </cell>
          <cell r="G798">
            <v>10902312</v>
          </cell>
        </row>
        <row r="799">
          <cell r="B799">
            <v>511165</v>
          </cell>
          <cell r="C799" t="str">
            <v>INTANGIBLES</v>
          </cell>
          <cell r="D799">
            <v>30059600</v>
          </cell>
          <cell r="E799">
            <v>0</v>
          </cell>
          <cell r="F799">
            <v>0</v>
          </cell>
          <cell r="G799">
            <v>30059600</v>
          </cell>
        </row>
        <row r="800">
          <cell r="B800">
            <v>51116501</v>
          </cell>
          <cell r="C800" t="str">
            <v>INTANGIBLES</v>
          </cell>
          <cell r="D800">
            <v>30059600</v>
          </cell>
          <cell r="E800">
            <v>0</v>
          </cell>
          <cell r="F800">
            <v>0</v>
          </cell>
          <cell r="G800">
            <v>30059600</v>
          </cell>
        </row>
        <row r="801">
          <cell r="B801">
            <v>5111650101</v>
          </cell>
          <cell r="C801" t="str">
            <v>Intangibles</v>
          </cell>
          <cell r="D801">
            <v>30059600</v>
          </cell>
          <cell r="E801">
            <v>0</v>
          </cell>
          <cell r="F801">
            <v>0</v>
          </cell>
          <cell r="G801">
            <v>30059600</v>
          </cell>
        </row>
        <row r="802">
          <cell r="B802">
            <v>511165010101</v>
          </cell>
          <cell r="C802" t="str">
            <v>Intangibles</v>
          </cell>
          <cell r="D802">
            <v>29900000</v>
          </cell>
          <cell r="E802">
            <v>0</v>
          </cell>
          <cell r="F802">
            <v>0</v>
          </cell>
          <cell r="G802">
            <v>29900000</v>
          </cell>
        </row>
        <row r="803">
          <cell r="B803">
            <v>511165010102</v>
          </cell>
          <cell r="C803" t="str">
            <v>Intangibles-IVA</v>
          </cell>
          <cell r="D803">
            <v>159600</v>
          </cell>
          <cell r="E803">
            <v>0</v>
          </cell>
          <cell r="F803">
            <v>0</v>
          </cell>
          <cell r="G803">
            <v>159600</v>
          </cell>
        </row>
        <row r="804">
          <cell r="B804">
            <v>511179</v>
          </cell>
          <cell r="C804" t="str">
            <v>HONORARIOS</v>
          </cell>
          <cell r="D804">
            <v>4128517608.6100001</v>
          </cell>
          <cell r="E804">
            <v>1030767553.9</v>
          </cell>
          <cell r="F804">
            <v>0</v>
          </cell>
          <cell r="G804">
            <v>5159285162.5100002</v>
          </cell>
        </row>
        <row r="805">
          <cell r="B805">
            <v>51117901</v>
          </cell>
          <cell r="C805" t="str">
            <v>HONORARIOS-OPERATIVOS</v>
          </cell>
          <cell r="D805">
            <v>2465433332.9699998</v>
          </cell>
          <cell r="E805">
            <v>557184999.99000001</v>
          </cell>
          <cell r="F805">
            <v>0</v>
          </cell>
          <cell r="G805">
            <v>3022618332.96</v>
          </cell>
        </row>
        <row r="806">
          <cell r="B806">
            <v>5111790120</v>
          </cell>
          <cell r="C806" t="str">
            <v>Honorarios-OPERATIVOS</v>
          </cell>
          <cell r="D806">
            <v>2446129971.8499999</v>
          </cell>
          <cell r="E806">
            <v>551739621.84000003</v>
          </cell>
          <cell r="F806">
            <v>0</v>
          </cell>
          <cell r="G806">
            <v>2997869593.6900001</v>
          </cell>
        </row>
        <row r="807">
          <cell r="B807">
            <v>5111790130</v>
          </cell>
          <cell r="C807" t="str">
            <v>IVA-Honorarios Operativos</v>
          </cell>
          <cell r="D807">
            <v>19303361.120000001</v>
          </cell>
          <cell r="E807">
            <v>5445378.1500000004</v>
          </cell>
          <cell r="F807">
            <v>0</v>
          </cell>
          <cell r="G807">
            <v>24748739.27</v>
          </cell>
        </row>
        <row r="808">
          <cell r="B808">
            <v>51117902</v>
          </cell>
          <cell r="C808" t="str">
            <v>HONORARIOS</v>
          </cell>
          <cell r="D808">
            <v>1663084275.6400001</v>
          </cell>
          <cell r="E808">
            <v>473582553.91000003</v>
          </cell>
          <cell r="F808">
            <v>0</v>
          </cell>
          <cell r="G808">
            <v>2136666829.55</v>
          </cell>
        </row>
        <row r="809">
          <cell r="B809">
            <v>5111790201</v>
          </cell>
          <cell r="C809" t="str">
            <v>Honorarios</v>
          </cell>
          <cell r="D809">
            <v>1612529225.98</v>
          </cell>
          <cell r="E809">
            <v>460195928.24000001</v>
          </cell>
          <cell r="F809">
            <v>0</v>
          </cell>
          <cell r="G809">
            <v>2072725154.22</v>
          </cell>
        </row>
        <row r="810">
          <cell r="B810">
            <v>5111790202</v>
          </cell>
          <cell r="C810" t="str">
            <v>IVA-Honorarios</v>
          </cell>
          <cell r="D810">
            <v>50555049.659999996</v>
          </cell>
          <cell r="E810">
            <v>13386625.67</v>
          </cell>
          <cell r="F810">
            <v>0</v>
          </cell>
          <cell r="G810">
            <v>63941675.329999998</v>
          </cell>
        </row>
        <row r="811">
          <cell r="B811">
            <v>511180</v>
          </cell>
          <cell r="C811" t="str">
            <v>SERVICIOS</v>
          </cell>
          <cell r="D811">
            <v>205506363</v>
          </cell>
          <cell r="E811">
            <v>0</v>
          </cell>
          <cell r="F811">
            <v>0</v>
          </cell>
          <cell r="G811">
            <v>205506363</v>
          </cell>
        </row>
        <row r="812">
          <cell r="B812">
            <v>51118001</v>
          </cell>
          <cell r="C812" t="str">
            <v>SERVICIOS</v>
          </cell>
          <cell r="D812">
            <v>205506363</v>
          </cell>
          <cell r="E812">
            <v>0</v>
          </cell>
          <cell r="F812">
            <v>0</v>
          </cell>
          <cell r="G812">
            <v>205506363</v>
          </cell>
        </row>
        <row r="813">
          <cell r="B813">
            <v>5111800120</v>
          </cell>
          <cell r="C813" t="str">
            <v>Servicios-OPERATIVOS</v>
          </cell>
          <cell r="D813">
            <v>184094421.46000001</v>
          </cell>
          <cell r="E813">
            <v>0</v>
          </cell>
          <cell r="F813">
            <v>0</v>
          </cell>
          <cell r="G813">
            <v>184094421.46000001</v>
          </cell>
        </row>
        <row r="814">
          <cell r="B814">
            <v>5111800130</v>
          </cell>
          <cell r="C814" t="str">
            <v>IVA-servicios OPERATIVOS</v>
          </cell>
          <cell r="D814">
            <v>21411941.539999999</v>
          </cell>
          <cell r="E814">
            <v>0</v>
          </cell>
          <cell r="F814">
            <v>0</v>
          </cell>
          <cell r="G814">
            <v>21411941.539999999</v>
          </cell>
        </row>
        <row r="815">
          <cell r="B815">
            <v>5120</v>
          </cell>
          <cell r="C815" t="str">
            <v>IMPUESTOS, CONTRIBUCIONES Y TASAS</v>
          </cell>
          <cell r="D815">
            <v>335884284.55000001</v>
          </cell>
          <cell r="E815">
            <v>85654739.090000004</v>
          </cell>
          <cell r="F815">
            <v>3488750.71</v>
          </cell>
          <cell r="G815">
            <v>418050272.93000001</v>
          </cell>
        </row>
        <row r="816">
          <cell r="B816">
            <v>512001</v>
          </cell>
          <cell r="C816" t="str">
            <v>IMPUESTO PREDIAL UNIFICADO</v>
          </cell>
          <cell r="D816">
            <v>27864818</v>
          </cell>
          <cell r="E816">
            <v>0</v>
          </cell>
          <cell r="F816">
            <v>0</v>
          </cell>
          <cell r="G816">
            <v>27864818</v>
          </cell>
        </row>
        <row r="817">
          <cell r="B817">
            <v>51200101</v>
          </cell>
          <cell r="C817" t="str">
            <v>PREDIAL UNIFICADO</v>
          </cell>
          <cell r="D817">
            <v>27864818</v>
          </cell>
          <cell r="E817">
            <v>0</v>
          </cell>
          <cell r="F817">
            <v>0</v>
          </cell>
          <cell r="G817">
            <v>27864818</v>
          </cell>
        </row>
        <row r="818">
          <cell r="B818">
            <v>5120010101</v>
          </cell>
          <cell r="C818" t="str">
            <v>Predial Unificado</v>
          </cell>
          <cell r="D818">
            <v>27864818</v>
          </cell>
          <cell r="E818">
            <v>0</v>
          </cell>
          <cell r="F818">
            <v>0</v>
          </cell>
          <cell r="G818">
            <v>27864818</v>
          </cell>
        </row>
        <row r="819">
          <cell r="B819">
            <v>512011</v>
          </cell>
          <cell r="C819" t="str">
            <v>IMPUESTO SOBRE VEHICULOS AUTOMOTORES</v>
          </cell>
          <cell r="D819">
            <v>235000</v>
          </cell>
          <cell r="E819">
            <v>0</v>
          </cell>
          <cell r="F819">
            <v>0</v>
          </cell>
          <cell r="G819">
            <v>235000</v>
          </cell>
        </row>
        <row r="820">
          <cell r="B820">
            <v>51201101</v>
          </cell>
          <cell r="C820" t="str">
            <v>IMPUESTO SOBRE VEHICULOS AUTOMOTORES</v>
          </cell>
          <cell r="D820">
            <v>235000</v>
          </cell>
          <cell r="E820">
            <v>0</v>
          </cell>
          <cell r="F820">
            <v>0</v>
          </cell>
          <cell r="G820">
            <v>235000</v>
          </cell>
        </row>
        <row r="821">
          <cell r="B821">
            <v>5120110101</v>
          </cell>
          <cell r="C821" t="str">
            <v>Impuesto sobre vehiculos automotores</v>
          </cell>
          <cell r="D821">
            <v>235000</v>
          </cell>
          <cell r="E821">
            <v>0</v>
          </cell>
          <cell r="F821">
            <v>0</v>
          </cell>
          <cell r="G821">
            <v>235000</v>
          </cell>
        </row>
        <row r="822">
          <cell r="B822">
            <v>512024</v>
          </cell>
          <cell r="C822" t="str">
            <v>GRAVAMEN A LOS MOVIMIENTOS FINANCIEROS</v>
          </cell>
          <cell r="D822">
            <v>64526096.549999997</v>
          </cell>
          <cell r="E822">
            <v>14235582.09</v>
          </cell>
          <cell r="F822">
            <v>3488750.71</v>
          </cell>
          <cell r="G822">
            <v>75272927.930000007</v>
          </cell>
        </row>
        <row r="823">
          <cell r="B823">
            <v>51202401</v>
          </cell>
          <cell r="C823" t="str">
            <v>GRAVAMEN A LOS MOVIMIENTOS FINANCIEROS</v>
          </cell>
          <cell r="D823">
            <v>64526096.549999997</v>
          </cell>
          <cell r="E823">
            <v>14235582.09</v>
          </cell>
          <cell r="F823">
            <v>3488750.71</v>
          </cell>
          <cell r="G823">
            <v>75272927.930000007</v>
          </cell>
        </row>
        <row r="824">
          <cell r="B824">
            <v>5120240101</v>
          </cell>
          <cell r="C824" t="str">
            <v>Gravamen a los movimientos financieros</v>
          </cell>
          <cell r="D824">
            <v>47088328.600000001</v>
          </cell>
          <cell r="E824">
            <v>14235582.09</v>
          </cell>
          <cell r="F824">
            <v>3488750.71</v>
          </cell>
          <cell r="G824">
            <v>57835159.979999997</v>
          </cell>
        </row>
        <row r="825">
          <cell r="B825">
            <v>5120240102</v>
          </cell>
          <cell r="C825" t="str">
            <v>Gravamen mov.Financier.-Encargo Fiduciario</v>
          </cell>
          <cell r="D825">
            <v>17437767.949999999</v>
          </cell>
          <cell r="E825">
            <v>0</v>
          </cell>
          <cell r="F825">
            <v>0</v>
          </cell>
          <cell r="G825">
            <v>17437767.949999999</v>
          </cell>
        </row>
        <row r="826">
          <cell r="B826">
            <v>512026</v>
          </cell>
          <cell r="C826" t="str">
            <v>CONTRIBUCIONES</v>
          </cell>
          <cell r="D826">
            <v>243258370</v>
          </cell>
          <cell r="E826">
            <v>71419157</v>
          </cell>
          <cell r="F826">
            <v>0</v>
          </cell>
          <cell r="G826">
            <v>314677527</v>
          </cell>
        </row>
        <row r="827">
          <cell r="B827">
            <v>51202601</v>
          </cell>
          <cell r="C827" t="str">
            <v>Contribuciones</v>
          </cell>
          <cell r="D827">
            <v>243258370</v>
          </cell>
          <cell r="E827">
            <v>71419157</v>
          </cell>
          <cell r="F827">
            <v>0</v>
          </cell>
          <cell r="G827">
            <v>314677527</v>
          </cell>
        </row>
        <row r="828">
          <cell r="B828">
            <v>5120260101</v>
          </cell>
          <cell r="C828" t="str">
            <v>Fondo de Compensacion Ambiental</v>
          </cell>
          <cell r="D828">
            <v>243258370</v>
          </cell>
          <cell r="E828">
            <v>71419157</v>
          </cell>
          <cell r="F828">
            <v>0</v>
          </cell>
          <cell r="G828">
            <v>314677527</v>
          </cell>
        </row>
        <row r="829">
          <cell r="B829">
            <v>53</v>
          </cell>
          <cell r="C829" t="str">
            <v>DETERIORO, DEPRECIACIONES, AMORTIZACIONES Y PROVISIONES</v>
          </cell>
          <cell r="D829">
            <v>283965579.00999999</v>
          </cell>
          <cell r="E829">
            <v>48501459</v>
          </cell>
          <cell r="F829">
            <v>0</v>
          </cell>
          <cell r="G829">
            <v>332467038.00999999</v>
          </cell>
        </row>
        <row r="830">
          <cell r="B830">
            <v>5360</v>
          </cell>
          <cell r="C830" t="str">
            <v>DEPRECIACION DE PROPIEDADES, PLANTA Y EQUIPO</v>
          </cell>
          <cell r="D830">
            <v>270322302.00999999</v>
          </cell>
          <cell r="E830">
            <v>48501459</v>
          </cell>
          <cell r="F830">
            <v>0</v>
          </cell>
          <cell r="G830">
            <v>318823761.00999999</v>
          </cell>
        </row>
        <row r="831">
          <cell r="B831">
            <v>536001</v>
          </cell>
          <cell r="C831" t="str">
            <v>EDIFICACIONES</v>
          </cell>
          <cell r="D831">
            <v>17946942</v>
          </cell>
          <cell r="E831">
            <v>3074061</v>
          </cell>
          <cell r="F831">
            <v>0</v>
          </cell>
          <cell r="G831">
            <v>21021003</v>
          </cell>
        </row>
        <row r="832">
          <cell r="B832">
            <v>53600101</v>
          </cell>
          <cell r="C832" t="str">
            <v>EDIFICACIONES</v>
          </cell>
          <cell r="D832">
            <v>17946942</v>
          </cell>
          <cell r="E832">
            <v>3074061</v>
          </cell>
          <cell r="F832">
            <v>0</v>
          </cell>
          <cell r="G832">
            <v>21021003</v>
          </cell>
        </row>
        <row r="833">
          <cell r="B833">
            <v>5360010101</v>
          </cell>
          <cell r="C833" t="str">
            <v>Depreciacion Edificaciones</v>
          </cell>
          <cell r="D833">
            <v>17946942</v>
          </cell>
          <cell r="E833">
            <v>3074061</v>
          </cell>
          <cell r="F833">
            <v>0</v>
          </cell>
          <cell r="G833">
            <v>21021003</v>
          </cell>
        </row>
        <row r="834">
          <cell r="B834">
            <v>536004</v>
          </cell>
          <cell r="C834" t="str">
            <v>MAQUINARIA Y EQUPO</v>
          </cell>
          <cell r="D834">
            <v>133698</v>
          </cell>
          <cell r="E834">
            <v>22283</v>
          </cell>
          <cell r="F834">
            <v>0</v>
          </cell>
          <cell r="G834">
            <v>155981</v>
          </cell>
        </row>
        <row r="835">
          <cell r="B835">
            <v>53600401</v>
          </cell>
          <cell r="C835" t="str">
            <v>MAQUINARIA Y EQUPO</v>
          </cell>
          <cell r="D835">
            <v>133698</v>
          </cell>
          <cell r="E835">
            <v>22283</v>
          </cell>
          <cell r="F835">
            <v>0</v>
          </cell>
          <cell r="G835">
            <v>155981</v>
          </cell>
        </row>
        <row r="836">
          <cell r="B836">
            <v>5360040101</v>
          </cell>
          <cell r="C836" t="str">
            <v>Depreciacion MAQUINARIA Y EQUIPO</v>
          </cell>
          <cell r="D836">
            <v>133698</v>
          </cell>
          <cell r="E836">
            <v>22283</v>
          </cell>
          <cell r="F836">
            <v>0</v>
          </cell>
          <cell r="G836">
            <v>155981</v>
          </cell>
        </row>
        <row r="837">
          <cell r="B837">
            <v>536005</v>
          </cell>
          <cell r="C837" t="str">
            <v>EQUIPO MEDICO Y CIENTIFICO</v>
          </cell>
          <cell r="D837">
            <v>124956392.48999999</v>
          </cell>
          <cell r="E837">
            <v>20706988</v>
          </cell>
          <cell r="F837">
            <v>0</v>
          </cell>
          <cell r="G837">
            <v>145663380.49000001</v>
          </cell>
        </row>
        <row r="838">
          <cell r="B838">
            <v>53600501</v>
          </cell>
          <cell r="C838" t="str">
            <v>EQUIPO MEDICO Y CIENTIFICO</v>
          </cell>
          <cell r="D838">
            <v>124956392.48999999</v>
          </cell>
          <cell r="E838">
            <v>20706988</v>
          </cell>
          <cell r="F838">
            <v>0</v>
          </cell>
          <cell r="G838">
            <v>145663380.49000001</v>
          </cell>
        </row>
        <row r="839">
          <cell r="B839">
            <v>5360050101</v>
          </cell>
          <cell r="C839" t="str">
            <v>Depreciacion Equipo Medico y Cientifico</v>
          </cell>
          <cell r="D839">
            <v>124956392.48999999</v>
          </cell>
          <cell r="E839">
            <v>20706988</v>
          </cell>
          <cell r="F839">
            <v>0</v>
          </cell>
          <cell r="G839">
            <v>145663380.49000001</v>
          </cell>
        </row>
        <row r="840">
          <cell r="B840">
            <v>536006</v>
          </cell>
          <cell r="C840" t="str">
            <v>MUEBLES, ENSERES Y EQUIPOS DE OFICINA</v>
          </cell>
          <cell r="D840">
            <v>27832121.52</v>
          </cell>
          <cell r="E840">
            <v>4676704</v>
          </cell>
          <cell r="F840">
            <v>0</v>
          </cell>
          <cell r="G840">
            <v>32508825.52</v>
          </cell>
        </row>
        <row r="841">
          <cell r="B841">
            <v>53600601</v>
          </cell>
          <cell r="C841" t="str">
            <v>MUEBLES, ENSERES Y EQUIPOS DE OFICINA</v>
          </cell>
          <cell r="D841">
            <v>27832121.52</v>
          </cell>
          <cell r="E841">
            <v>4676704</v>
          </cell>
          <cell r="F841">
            <v>0</v>
          </cell>
          <cell r="G841">
            <v>32508825.52</v>
          </cell>
        </row>
        <row r="842">
          <cell r="B842">
            <v>5360060101</v>
          </cell>
          <cell r="C842" t="str">
            <v>Depreciacion Muebles, Enseres y Equipos de Oficina</v>
          </cell>
          <cell r="D842">
            <v>27832121.52</v>
          </cell>
          <cell r="E842">
            <v>4676704</v>
          </cell>
          <cell r="F842">
            <v>0</v>
          </cell>
          <cell r="G842">
            <v>32508825.52</v>
          </cell>
        </row>
        <row r="843">
          <cell r="B843">
            <v>536007</v>
          </cell>
          <cell r="C843" t="str">
            <v>EQUIPOS DE COMUNICACION Y COMPUTACION</v>
          </cell>
          <cell r="D843">
            <v>81489684</v>
          </cell>
          <cell r="E843">
            <v>17027507</v>
          </cell>
          <cell r="F843">
            <v>0</v>
          </cell>
          <cell r="G843">
            <v>98517191</v>
          </cell>
        </row>
        <row r="844">
          <cell r="B844">
            <v>53600701</v>
          </cell>
          <cell r="C844" t="str">
            <v>EQUIPOS DE COMUNICACION</v>
          </cell>
          <cell r="D844">
            <v>81489684</v>
          </cell>
          <cell r="E844">
            <v>17027507</v>
          </cell>
          <cell r="F844">
            <v>0</v>
          </cell>
          <cell r="G844">
            <v>98517191</v>
          </cell>
        </row>
        <row r="845">
          <cell r="B845">
            <v>5360070101</v>
          </cell>
          <cell r="C845" t="str">
            <v>Depreciacion Equipos de Comunicacion</v>
          </cell>
          <cell r="D845">
            <v>6610426</v>
          </cell>
          <cell r="E845">
            <v>1022698</v>
          </cell>
          <cell r="F845">
            <v>0</v>
          </cell>
          <cell r="G845">
            <v>7633124</v>
          </cell>
        </row>
        <row r="846">
          <cell r="B846">
            <v>5360070102</v>
          </cell>
          <cell r="C846" t="str">
            <v>Depreciación Equipos de Computacion</v>
          </cell>
          <cell r="D846">
            <v>74879258</v>
          </cell>
          <cell r="E846">
            <v>16004809</v>
          </cell>
          <cell r="F846">
            <v>0</v>
          </cell>
          <cell r="G846">
            <v>90884067</v>
          </cell>
        </row>
        <row r="847">
          <cell r="B847">
            <v>536008</v>
          </cell>
          <cell r="C847" t="str">
            <v>EQUIPOS DE TRANSPORTE, TRACCION Y ELEVACION</v>
          </cell>
          <cell r="D847">
            <v>17751499</v>
          </cell>
          <cell r="E847">
            <v>2958587</v>
          </cell>
          <cell r="F847">
            <v>0</v>
          </cell>
          <cell r="G847">
            <v>20710086</v>
          </cell>
        </row>
        <row r="848">
          <cell r="B848">
            <v>53600801</v>
          </cell>
          <cell r="C848" t="str">
            <v>EQUIPOS DE TRANSPORTE, TRACCION Y ELEVACION</v>
          </cell>
          <cell r="D848">
            <v>17751499</v>
          </cell>
          <cell r="E848">
            <v>2958587</v>
          </cell>
          <cell r="F848">
            <v>0</v>
          </cell>
          <cell r="G848">
            <v>20710086</v>
          </cell>
        </row>
        <row r="849">
          <cell r="B849">
            <v>5360080101</v>
          </cell>
          <cell r="C849" t="str">
            <v>Depreciacion Equipos de Transporte, Traccfion y Elevacion</v>
          </cell>
          <cell r="D849">
            <v>17751499</v>
          </cell>
          <cell r="E849">
            <v>2958587</v>
          </cell>
          <cell r="F849">
            <v>0</v>
          </cell>
          <cell r="G849">
            <v>20710086</v>
          </cell>
        </row>
        <row r="850">
          <cell r="B850">
            <v>536009</v>
          </cell>
          <cell r="C850" t="str">
            <v>EQUIPOS DE COMEDOR, COCINA, DESPENSA Y HOTELERIA</v>
          </cell>
          <cell r="D850">
            <v>211965</v>
          </cell>
          <cell r="E850">
            <v>35329</v>
          </cell>
          <cell r="F850">
            <v>0</v>
          </cell>
          <cell r="G850">
            <v>247294</v>
          </cell>
        </row>
        <row r="851">
          <cell r="B851">
            <v>53600901</v>
          </cell>
          <cell r="C851" t="str">
            <v>EQUIPOS DE COMEDOR, COCINA, DESPENSA Y HOTELERIA</v>
          </cell>
          <cell r="D851">
            <v>211965</v>
          </cell>
          <cell r="E851">
            <v>35329</v>
          </cell>
          <cell r="F851">
            <v>0</v>
          </cell>
          <cell r="G851">
            <v>247294</v>
          </cell>
        </row>
        <row r="852">
          <cell r="B852">
            <v>5360090101</v>
          </cell>
          <cell r="C852" t="str">
            <v>Depreciacion Equipos de Comedor, Cocina, Despensa y Hoteleria</v>
          </cell>
          <cell r="D852">
            <v>211965</v>
          </cell>
          <cell r="E852">
            <v>35329</v>
          </cell>
          <cell r="F852">
            <v>0</v>
          </cell>
          <cell r="G852">
            <v>247294</v>
          </cell>
        </row>
        <row r="853">
          <cell r="B853">
            <v>5368</v>
          </cell>
          <cell r="C853" t="str">
            <v>PROVISION LITIGIOS Y DEMANDAS</v>
          </cell>
          <cell r="D853">
            <v>13643277</v>
          </cell>
          <cell r="E853">
            <v>0</v>
          </cell>
          <cell r="F853">
            <v>0</v>
          </cell>
          <cell r="G853">
            <v>13643277</v>
          </cell>
        </row>
        <row r="854">
          <cell r="B854">
            <v>536803</v>
          </cell>
          <cell r="C854" t="str">
            <v>ADMINISTRATIVAS</v>
          </cell>
          <cell r="D854">
            <v>13643277</v>
          </cell>
          <cell r="E854">
            <v>0</v>
          </cell>
          <cell r="F854">
            <v>0</v>
          </cell>
          <cell r="G854">
            <v>13643277</v>
          </cell>
        </row>
        <row r="855">
          <cell r="B855">
            <v>53680301</v>
          </cell>
          <cell r="C855" t="str">
            <v>ADMINISTRATIVAS</v>
          </cell>
          <cell r="D855">
            <v>13643277</v>
          </cell>
          <cell r="E855">
            <v>0</v>
          </cell>
          <cell r="F855">
            <v>0</v>
          </cell>
          <cell r="G855">
            <v>13643277</v>
          </cell>
        </row>
        <row r="856">
          <cell r="B856">
            <v>5368030101</v>
          </cell>
          <cell r="C856" t="str">
            <v>ADMINISTRATIVAS</v>
          </cell>
          <cell r="D856">
            <v>13643277</v>
          </cell>
          <cell r="E856">
            <v>0</v>
          </cell>
          <cell r="F856">
            <v>0</v>
          </cell>
          <cell r="G856">
            <v>13643277</v>
          </cell>
        </row>
        <row r="857">
          <cell r="B857">
            <v>54</v>
          </cell>
          <cell r="C857" t="str">
            <v>TRANSFERENCIAS Y SUBVENCIONES</v>
          </cell>
          <cell r="D857">
            <v>49992360</v>
          </cell>
          <cell r="E857">
            <v>0</v>
          </cell>
          <cell r="F857">
            <v>0</v>
          </cell>
          <cell r="G857">
            <v>49992360</v>
          </cell>
        </row>
        <row r="858">
          <cell r="B858">
            <v>5423</v>
          </cell>
          <cell r="C858" t="str">
            <v>Otras Transferencias</v>
          </cell>
          <cell r="D858">
            <v>49992360</v>
          </cell>
          <cell r="E858">
            <v>0</v>
          </cell>
          <cell r="F858">
            <v>0</v>
          </cell>
          <cell r="G858">
            <v>49992360</v>
          </cell>
        </row>
        <row r="859">
          <cell r="B859">
            <v>542302</v>
          </cell>
          <cell r="C859" t="str">
            <v>Para Proyectos de Inversion</v>
          </cell>
          <cell r="D859">
            <v>49992360</v>
          </cell>
          <cell r="E859">
            <v>0</v>
          </cell>
          <cell r="F859">
            <v>0</v>
          </cell>
          <cell r="G859">
            <v>49992360</v>
          </cell>
        </row>
        <row r="860">
          <cell r="B860">
            <v>54230201</v>
          </cell>
          <cell r="C860" t="str">
            <v>Municipios</v>
          </cell>
          <cell r="D860">
            <v>49992360</v>
          </cell>
          <cell r="E860">
            <v>0</v>
          </cell>
          <cell r="F860">
            <v>0</v>
          </cell>
          <cell r="G860">
            <v>49992360</v>
          </cell>
        </row>
        <row r="861">
          <cell r="B861">
            <v>5423020101</v>
          </cell>
          <cell r="C861" t="str">
            <v>Municipios</v>
          </cell>
          <cell r="D861">
            <v>49992360</v>
          </cell>
          <cell r="E861">
            <v>0</v>
          </cell>
          <cell r="F861">
            <v>0</v>
          </cell>
          <cell r="G861">
            <v>49992360</v>
          </cell>
        </row>
        <row r="862">
          <cell r="B862">
            <v>55</v>
          </cell>
          <cell r="C862" t="str">
            <v>GASTO PUBLICO SOCIAL</v>
          </cell>
          <cell r="D862">
            <v>12114063898.77</v>
          </cell>
          <cell r="E862">
            <v>2396399538.8099999</v>
          </cell>
          <cell r="F862">
            <v>0</v>
          </cell>
          <cell r="G862">
            <v>14510463437.58</v>
          </cell>
        </row>
        <row r="863">
          <cell r="B863">
            <v>5508</v>
          </cell>
          <cell r="C863" t="str">
            <v>MEDIO AMBIENTE</v>
          </cell>
          <cell r="D863">
            <v>12114063898.77</v>
          </cell>
          <cell r="E863">
            <v>2396399538.8099999</v>
          </cell>
          <cell r="F863">
            <v>0</v>
          </cell>
          <cell r="G863">
            <v>14510463437.58</v>
          </cell>
        </row>
        <row r="864">
          <cell r="B864">
            <v>550801</v>
          </cell>
          <cell r="C864" t="str">
            <v>ACTIVIDADES DE CONSERVACION</v>
          </cell>
          <cell r="D864">
            <v>4500030396.0600004</v>
          </cell>
          <cell r="E864">
            <v>432441436</v>
          </cell>
          <cell r="F864">
            <v>0</v>
          </cell>
          <cell r="G864">
            <v>4932471832.0600004</v>
          </cell>
        </row>
        <row r="865">
          <cell r="B865">
            <v>55080101</v>
          </cell>
          <cell r="C865" t="str">
            <v>AGUA</v>
          </cell>
          <cell r="D865">
            <v>3959540303.0599999</v>
          </cell>
          <cell r="E865">
            <v>412670350</v>
          </cell>
          <cell r="F865">
            <v>0</v>
          </cell>
          <cell r="G865">
            <v>4372210653.0600004</v>
          </cell>
        </row>
        <row r="866">
          <cell r="B866">
            <v>5508010102</v>
          </cell>
          <cell r="C866" t="str">
            <v>Consultorias e interventorias</v>
          </cell>
          <cell r="D866">
            <v>295279301.91000003</v>
          </cell>
          <cell r="E866">
            <v>0</v>
          </cell>
          <cell r="F866">
            <v>0</v>
          </cell>
          <cell r="G866">
            <v>295279301.91000003</v>
          </cell>
        </row>
        <row r="867">
          <cell r="B867">
            <v>5508010104</v>
          </cell>
          <cell r="C867" t="str">
            <v>Servicios</v>
          </cell>
          <cell r="D867">
            <v>22650000</v>
          </cell>
          <cell r="E867">
            <v>0</v>
          </cell>
          <cell r="F867">
            <v>0</v>
          </cell>
          <cell r="G867">
            <v>22650000</v>
          </cell>
        </row>
        <row r="868">
          <cell r="B868">
            <v>5508010105</v>
          </cell>
          <cell r="C868" t="str">
            <v>Monitoreo Ambiental</v>
          </cell>
          <cell r="D868">
            <v>18907563.030000001</v>
          </cell>
          <cell r="E868">
            <v>0</v>
          </cell>
          <cell r="F868">
            <v>0</v>
          </cell>
          <cell r="G868">
            <v>18907563.030000001</v>
          </cell>
        </row>
        <row r="869">
          <cell r="B869">
            <v>5508010106</v>
          </cell>
          <cell r="C869" t="str">
            <v>Reforestacion</v>
          </cell>
          <cell r="D869">
            <v>336117378</v>
          </cell>
          <cell r="E869">
            <v>0</v>
          </cell>
          <cell r="F869">
            <v>0</v>
          </cell>
          <cell r="G869">
            <v>336117378</v>
          </cell>
        </row>
        <row r="870">
          <cell r="B870">
            <v>5508010107</v>
          </cell>
          <cell r="C870" t="str">
            <v>Obras civiles y mantenimiento de obras</v>
          </cell>
          <cell r="D870">
            <v>1997621357.5899999</v>
          </cell>
          <cell r="E870">
            <v>398383350</v>
          </cell>
          <cell r="F870">
            <v>0</v>
          </cell>
          <cell r="G870">
            <v>2396004707.5900002</v>
          </cell>
        </row>
        <row r="871">
          <cell r="B871">
            <v>5508010111</v>
          </cell>
          <cell r="C871" t="str">
            <v>Estudios Hidrologicos</v>
          </cell>
          <cell r="D871">
            <v>666531150.5</v>
          </cell>
          <cell r="E871">
            <v>0</v>
          </cell>
          <cell r="F871">
            <v>0</v>
          </cell>
          <cell r="G871">
            <v>666531150.5</v>
          </cell>
        </row>
        <row r="872">
          <cell r="B872">
            <v>5508010112</v>
          </cell>
          <cell r="C872" t="str">
            <v>Recuperacion y proteccion de especies y ecosistemas</v>
          </cell>
          <cell r="D872">
            <v>373666619.55000001</v>
          </cell>
          <cell r="E872">
            <v>12005882</v>
          </cell>
          <cell r="F872">
            <v>0</v>
          </cell>
          <cell r="G872">
            <v>385672501.55000001</v>
          </cell>
        </row>
        <row r="873">
          <cell r="B873">
            <v>5508010190</v>
          </cell>
          <cell r="C873" t="str">
            <v>Iva Actividades Conservacion-agua</v>
          </cell>
          <cell r="D873">
            <v>248766932.47999999</v>
          </cell>
          <cell r="E873">
            <v>2281118</v>
          </cell>
          <cell r="F873">
            <v>0</v>
          </cell>
          <cell r="G873">
            <v>251048050.47999999</v>
          </cell>
        </row>
        <row r="874">
          <cell r="B874">
            <v>55080102</v>
          </cell>
          <cell r="C874" t="str">
            <v>AIRE</v>
          </cell>
          <cell r="D874">
            <v>540490093</v>
          </cell>
          <cell r="E874">
            <v>19771086</v>
          </cell>
          <cell r="F874">
            <v>0</v>
          </cell>
          <cell r="G874">
            <v>560261179</v>
          </cell>
        </row>
        <row r="875">
          <cell r="B875">
            <v>5508010204</v>
          </cell>
          <cell r="C875" t="str">
            <v>Servicios</v>
          </cell>
          <cell r="D875">
            <v>87611907</v>
          </cell>
          <cell r="E875">
            <v>16614358</v>
          </cell>
          <cell r="F875">
            <v>0</v>
          </cell>
          <cell r="G875">
            <v>104226265</v>
          </cell>
        </row>
        <row r="876">
          <cell r="B876">
            <v>5508010205</v>
          </cell>
          <cell r="C876" t="str">
            <v>Monitoreo ambiental</v>
          </cell>
          <cell r="D876">
            <v>219941301</v>
          </cell>
          <cell r="E876">
            <v>0</v>
          </cell>
          <cell r="F876">
            <v>0</v>
          </cell>
          <cell r="G876">
            <v>219941301</v>
          </cell>
        </row>
        <row r="877">
          <cell r="B877">
            <v>5508010209</v>
          </cell>
          <cell r="C877" t="str">
            <v>Analisis de laboratorio</v>
          </cell>
          <cell r="D877">
            <v>184357850</v>
          </cell>
          <cell r="E877">
            <v>0</v>
          </cell>
          <cell r="F877">
            <v>0</v>
          </cell>
          <cell r="G877">
            <v>184357850</v>
          </cell>
        </row>
        <row r="878">
          <cell r="B878">
            <v>5508010290</v>
          </cell>
          <cell r="C878" t="str">
            <v>Iva Actividades Conservacion Aire</v>
          </cell>
          <cell r="D878">
            <v>48579035</v>
          </cell>
          <cell r="E878">
            <v>3156728</v>
          </cell>
          <cell r="F878">
            <v>0</v>
          </cell>
          <cell r="G878">
            <v>51735763</v>
          </cell>
        </row>
        <row r="879">
          <cell r="B879">
            <v>550802</v>
          </cell>
          <cell r="C879" t="str">
            <v>ACTIVIDADES DE RECUPERACIÓN</v>
          </cell>
          <cell r="D879">
            <v>5795966858.71</v>
          </cell>
          <cell r="E879">
            <v>1905858102.8099999</v>
          </cell>
          <cell r="F879">
            <v>0</v>
          </cell>
          <cell r="G879">
            <v>7701824961.5200005</v>
          </cell>
        </row>
        <row r="880">
          <cell r="B880">
            <v>55080201</v>
          </cell>
          <cell r="C880" t="str">
            <v>AGUA</v>
          </cell>
          <cell r="D880">
            <v>5616579358.71</v>
          </cell>
          <cell r="E880">
            <v>1863483102.8099999</v>
          </cell>
          <cell r="F880">
            <v>0</v>
          </cell>
          <cell r="G880">
            <v>7480062461.5200005</v>
          </cell>
        </row>
        <row r="881">
          <cell r="B881">
            <v>5508020101</v>
          </cell>
          <cell r="C881" t="str">
            <v>Consultorias e Interventorias</v>
          </cell>
          <cell r="D881">
            <v>343465679.69999999</v>
          </cell>
          <cell r="E881">
            <v>131586697.37</v>
          </cell>
          <cell r="F881">
            <v>0</v>
          </cell>
          <cell r="G881">
            <v>475052377.06999999</v>
          </cell>
        </row>
        <row r="882">
          <cell r="B882">
            <v>5508020102</v>
          </cell>
          <cell r="C882" t="str">
            <v>Obras civiles y mantenimiento de obras</v>
          </cell>
          <cell r="D882">
            <v>4397323788.8199997</v>
          </cell>
          <cell r="E882">
            <v>656468265.44000006</v>
          </cell>
          <cell r="F882">
            <v>0</v>
          </cell>
          <cell r="G882">
            <v>5053792054.2600002</v>
          </cell>
        </row>
        <row r="883">
          <cell r="B883">
            <v>5508020107</v>
          </cell>
          <cell r="C883" t="str">
            <v>Mantenimiento cuerpos de agua</v>
          </cell>
          <cell r="D883">
            <v>795389672.30999994</v>
          </cell>
          <cell r="E883">
            <v>1042710986.15</v>
          </cell>
          <cell r="F883">
            <v>0</v>
          </cell>
          <cell r="G883">
            <v>1838100658.46</v>
          </cell>
        </row>
        <row r="884">
          <cell r="B884">
            <v>5508020190</v>
          </cell>
          <cell r="C884" t="str">
            <v>Iva actividades recuperacion agua</v>
          </cell>
          <cell r="D884">
            <v>80400217.879999995</v>
          </cell>
          <cell r="E884">
            <v>32717153.850000001</v>
          </cell>
          <cell r="F884">
            <v>0</v>
          </cell>
          <cell r="G884">
            <v>113117371.73</v>
          </cell>
        </row>
        <row r="885">
          <cell r="B885">
            <v>55080204</v>
          </cell>
          <cell r="C885" t="str">
            <v>FLORA Y FAUNA</v>
          </cell>
          <cell r="D885">
            <v>179387500</v>
          </cell>
          <cell r="E885">
            <v>42375000</v>
          </cell>
          <cell r="F885">
            <v>0</v>
          </cell>
          <cell r="G885">
            <v>221762500</v>
          </cell>
        </row>
        <row r="886">
          <cell r="B886">
            <v>5508020405</v>
          </cell>
          <cell r="C886" t="str">
            <v>Recuperacion y proteciion de especies</v>
          </cell>
          <cell r="D886">
            <v>150745797.62</v>
          </cell>
          <cell r="E886">
            <v>35609243</v>
          </cell>
          <cell r="F886">
            <v>0</v>
          </cell>
          <cell r="G886">
            <v>186355040.62</v>
          </cell>
        </row>
        <row r="887">
          <cell r="B887">
            <v>5508020490</v>
          </cell>
          <cell r="C887" t="str">
            <v>Iva actividades recuperacion flora</v>
          </cell>
          <cell r="D887">
            <v>28641702.379999999</v>
          </cell>
          <cell r="E887">
            <v>6765757</v>
          </cell>
          <cell r="F887">
            <v>0</v>
          </cell>
          <cell r="G887">
            <v>35407459.380000003</v>
          </cell>
        </row>
        <row r="888">
          <cell r="B888">
            <v>550805</v>
          </cell>
          <cell r="C888" t="str">
            <v>EDUCACIÓN, CAPACITACIÓN Y DIVULGACION</v>
          </cell>
          <cell r="D888">
            <v>1818066644</v>
          </cell>
          <cell r="E888">
            <v>58100000</v>
          </cell>
          <cell r="F888">
            <v>0</v>
          </cell>
          <cell r="G888">
            <v>1876166644</v>
          </cell>
        </row>
        <row r="889">
          <cell r="B889">
            <v>55080501</v>
          </cell>
          <cell r="C889" t="str">
            <v>AGUA</v>
          </cell>
          <cell r="D889">
            <v>1167836644</v>
          </cell>
          <cell r="E889">
            <v>58100000</v>
          </cell>
          <cell r="F889">
            <v>0</v>
          </cell>
          <cell r="G889">
            <v>1225936644</v>
          </cell>
        </row>
        <row r="890">
          <cell r="B890">
            <v>5508050105</v>
          </cell>
          <cell r="C890" t="str">
            <v>Educacion y Promocion Ambiental</v>
          </cell>
          <cell r="D890">
            <v>830377850.04999995</v>
          </cell>
          <cell r="E890">
            <v>0</v>
          </cell>
          <cell r="F890">
            <v>0</v>
          </cell>
          <cell r="G890">
            <v>830377850.04999995</v>
          </cell>
        </row>
        <row r="891">
          <cell r="B891">
            <v>5508050106</v>
          </cell>
          <cell r="C891" t="str">
            <v>Divulgacion y socializacion de actividades</v>
          </cell>
          <cell r="D891">
            <v>272909900</v>
          </cell>
          <cell r="E891">
            <v>57721980</v>
          </cell>
          <cell r="F891">
            <v>0</v>
          </cell>
          <cell r="G891">
            <v>330631880</v>
          </cell>
        </row>
        <row r="892">
          <cell r="B892">
            <v>5508050190</v>
          </cell>
          <cell r="C892" t="str">
            <v>IVA Actividades Educacion,capacitacion</v>
          </cell>
          <cell r="D892">
            <v>64548893.950000003</v>
          </cell>
          <cell r="E892">
            <v>378020</v>
          </cell>
          <cell r="F892">
            <v>0</v>
          </cell>
          <cell r="G892">
            <v>64926913.950000003</v>
          </cell>
        </row>
        <row r="893">
          <cell r="B893">
            <v>55080504</v>
          </cell>
          <cell r="C893" t="str">
            <v>FLORA Y FAUNA</v>
          </cell>
          <cell r="D893">
            <v>650230000</v>
          </cell>
          <cell r="E893">
            <v>0</v>
          </cell>
          <cell r="F893">
            <v>0</v>
          </cell>
          <cell r="G893">
            <v>650230000</v>
          </cell>
        </row>
        <row r="894">
          <cell r="B894">
            <v>5508050405</v>
          </cell>
          <cell r="C894" t="str">
            <v>Educacion y Promocion Ambiental</v>
          </cell>
          <cell r="D894">
            <v>650230000</v>
          </cell>
          <cell r="E894">
            <v>0</v>
          </cell>
          <cell r="F894">
            <v>0</v>
          </cell>
          <cell r="G894">
            <v>650230000</v>
          </cell>
        </row>
        <row r="895">
          <cell r="B895">
            <v>57</v>
          </cell>
          <cell r="C895" t="str">
            <v>OPERACIONES INTERINSTITUCIONALES</v>
          </cell>
          <cell r="D895">
            <v>2640132</v>
          </cell>
          <cell r="E895">
            <v>0</v>
          </cell>
          <cell r="F895">
            <v>0</v>
          </cell>
          <cell r="G895">
            <v>2640132</v>
          </cell>
        </row>
        <row r="896">
          <cell r="B896">
            <v>5720</v>
          </cell>
          <cell r="C896" t="str">
            <v>OPERACIONES DE ENLACE</v>
          </cell>
          <cell r="D896">
            <v>2640132</v>
          </cell>
          <cell r="E896">
            <v>0</v>
          </cell>
          <cell r="F896">
            <v>0</v>
          </cell>
          <cell r="G896">
            <v>2640132</v>
          </cell>
        </row>
        <row r="897">
          <cell r="B897">
            <v>572080</v>
          </cell>
          <cell r="C897" t="str">
            <v>RECAUDOS</v>
          </cell>
          <cell r="D897">
            <v>2640132</v>
          </cell>
          <cell r="E897">
            <v>0</v>
          </cell>
          <cell r="F897">
            <v>0</v>
          </cell>
          <cell r="G897">
            <v>2640132</v>
          </cell>
        </row>
        <row r="898">
          <cell r="B898">
            <v>57208001</v>
          </cell>
          <cell r="C898" t="str">
            <v>Recaudos</v>
          </cell>
          <cell r="D898">
            <v>2640132</v>
          </cell>
          <cell r="E898">
            <v>0</v>
          </cell>
          <cell r="F898">
            <v>0</v>
          </cell>
          <cell r="G898">
            <v>2640132</v>
          </cell>
        </row>
        <row r="899">
          <cell r="B899">
            <v>5720800101</v>
          </cell>
          <cell r="C899" t="str">
            <v>Recaudos</v>
          </cell>
          <cell r="D899">
            <v>2640132</v>
          </cell>
          <cell r="E899">
            <v>0</v>
          </cell>
          <cell r="F899">
            <v>0</v>
          </cell>
          <cell r="G899">
            <v>2640132</v>
          </cell>
        </row>
        <row r="900">
          <cell r="B900">
            <v>58</v>
          </cell>
          <cell r="C900" t="str">
            <v>OTROS GASTOS</v>
          </cell>
          <cell r="D900">
            <v>470821282.44999999</v>
          </cell>
          <cell r="E900">
            <v>5320857.99</v>
          </cell>
          <cell r="F900">
            <v>264786.76</v>
          </cell>
          <cell r="G900">
            <v>475877353.68000001</v>
          </cell>
        </row>
        <row r="901">
          <cell r="B901">
            <v>5802</v>
          </cell>
          <cell r="C901" t="str">
            <v>COMISIONES</v>
          </cell>
          <cell r="D901">
            <v>15113247.41</v>
          </cell>
          <cell r="E901">
            <v>3031100.5</v>
          </cell>
          <cell r="F901">
            <v>0</v>
          </cell>
          <cell r="G901">
            <v>18144347.91</v>
          </cell>
        </row>
        <row r="902">
          <cell r="B902">
            <v>580240</v>
          </cell>
          <cell r="C902" t="str">
            <v>COMISIONES SERVICIOS FINANCIEROS</v>
          </cell>
          <cell r="D902">
            <v>15113247.41</v>
          </cell>
          <cell r="E902">
            <v>3031100.5</v>
          </cell>
          <cell r="F902">
            <v>0</v>
          </cell>
          <cell r="G902">
            <v>18144347.91</v>
          </cell>
        </row>
        <row r="903">
          <cell r="B903">
            <v>58024001</v>
          </cell>
          <cell r="C903" t="str">
            <v>COMISIONES Y OTROS GASTOS BANCARIOS</v>
          </cell>
          <cell r="D903">
            <v>15113247.41</v>
          </cell>
          <cell r="E903">
            <v>3031100.5</v>
          </cell>
          <cell r="F903">
            <v>0</v>
          </cell>
          <cell r="G903">
            <v>18144347.91</v>
          </cell>
        </row>
        <row r="904">
          <cell r="B904">
            <v>5802400101</v>
          </cell>
          <cell r="C904" t="str">
            <v>Comisiones y Otros Gastos Bancarios</v>
          </cell>
          <cell r="D904">
            <v>14706901.02</v>
          </cell>
          <cell r="E904">
            <v>3031100.5</v>
          </cell>
          <cell r="F904">
            <v>0</v>
          </cell>
          <cell r="G904">
            <v>17738001.52</v>
          </cell>
        </row>
        <row r="905">
          <cell r="B905">
            <v>580240010101</v>
          </cell>
          <cell r="C905" t="str">
            <v>Comisiones y Otros Gastos Bancarios</v>
          </cell>
          <cell r="D905">
            <v>12898868.9</v>
          </cell>
          <cell r="E905">
            <v>2560118</v>
          </cell>
          <cell r="F905">
            <v>0</v>
          </cell>
          <cell r="G905">
            <v>15458986.9</v>
          </cell>
        </row>
        <row r="906">
          <cell r="B906">
            <v>580240010102</v>
          </cell>
          <cell r="C906" t="str">
            <v>IVA POR COMISIONES Y OTROS GASTOS BANCARIOS</v>
          </cell>
          <cell r="D906">
            <v>1802240.29</v>
          </cell>
          <cell r="E906">
            <v>464440</v>
          </cell>
          <cell r="F906">
            <v>0</v>
          </cell>
          <cell r="G906">
            <v>2266680.29</v>
          </cell>
        </row>
        <row r="907">
          <cell r="B907">
            <v>580240010103</v>
          </cell>
          <cell r="C907" t="str">
            <v>Retefuente en comisiones bancarias</v>
          </cell>
          <cell r="D907">
            <v>5791.83</v>
          </cell>
          <cell r="E907">
            <v>6542.5</v>
          </cell>
          <cell r="F907">
            <v>0</v>
          </cell>
          <cell r="G907">
            <v>12334.33</v>
          </cell>
        </row>
        <row r="908">
          <cell r="B908">
            <v>5802400102</v>
          </cell>
          <cell r="C908" t="str">
            <v>Comisiones Bancarias-Encargo Fiduciario</v>
          </cell>
          <cell r="D908">
            <v>406346.39</v>
          </cell>
          <cell r="E908">
            <v>0</v>
          </cell>
          <cell r="F908">
            <v>0</v>
          </cell>
          <cell r="G908">
            <v>406346.39</v>
          </cell>
        </row>
        <row r="909">
          <cell r="B909">
            <v>580240010201</v>
          </cell>
          <cell r="C909" t="str">
            <v>Comisiones Bancarias-Encargo Fiduciario</v>
          </cell>
          <cell r="D909">
            <v>403659.39</v>
          </cell>
          <cell r="E909">
            <v>0</v>
          </cell>
          <cell r="F909">
            <v>0</v>
          </cell>
          <cell r="G909">
            <v>403659.39</v>
          </cell>
        </row>
        <row r="910">
          <cell r="B910">
            <v>580240010202</v>
          </cell>
          <cell r="C910" t="str">
            <v>Iva- Comisiones Bancarias-Encargo Fiduciario</v>
          </cell>
          <cell r="D910">
            <v>2687</v>
          </cell>
          <cell r="E910">
            <v>0</v>
          </cell>
          <cell r="F910">
            <v>0</v>
          </cell>
          <cell r="G910">
            <v>2687</v>
          </cell>
        </row>
        <row r="911">
          <cell r="B911">
            <v>5804</v>
          </cell>
          <cell r="C911" t="str">
            <v>FINANCIEROS</v>
          </cell>
          <cell r="D911">
            <v>441104943.13999999</v>
          </cell>
          <cell r="E911">
            <v>317483.74</v>
          </cell>
          <cell r="F911">
            <v>264786.76</v>
          </cell>
          <cell r="G911">
            <v>441157640.12</v>
          </cell>
        </row>
        <row r="912">
          <cell r="B912">
            <v>580423</v>
          </cell>
          <cell r="C912" t="str">
            <v>PERDIDA POR BAJA EN CUENTAS POR COBRAR</v>
          </cell>
          <cell r="D912">
            <v>441104943.13999999</v>
          </cell>
          <cell r="E912">
            <v>317483.74</v>
          </cell>
          <cell r="F912">
            <v>264786.76</v>
          </cell>
          <cell r="G912">
            <v>441157640.12</v>
          </cell>
        </row>
        <row r="913">
          <cell r="B913">
            <v>58042301</v>
          </cell>
          <cell r="C913" t="str">
            <v>PERDIDA POR BAJA EN CUENTAS POR COBRAR</v>
          </cell>
          <cell r="D913">
            <v>441104943.13999999</v>
          </cell>
          <cell r="E913">
            <v>317483.74</v>
          </cell>
          <cell r="F913">
            <v>264786.76</v>
          </cell>
          <cell r="G913">
            <v>441157640.12</v>
          </cell>
        </row>
        <row r="914">
          <cell r="B914">
            <v>5804230102</v>
          </cell>
          <cell r="C914" t="str">
            <v xml:space="preserve"> Tasa Retributiva</v>
          </cell>
          <cell r="D914">
            <v>105449022.23999999</v>
          </cell>
          <cell r="E914">
            <v>0</v>
          </cell>
          <cell r="F914">
            <v>264786.76</v>
          </cell>
          <cell r="G914">
            <v>105184235.48</v>
          </cell>
        </row>
        <row r="915">
          <cell r="B915">
            <v>5804230103</v>
          </cell>
          <cell r="C915" t="str">
            <v xml:space="preserve"> Seguimiento e instrumentos de control</v>
          </cell>
          <cell r="D915">
            <v>28297628.850000001</v>
          </cell>
          <cell r="E915">
            <v>0</v>
          </cell>
          <cell r="F915">
            <v>0</v>
          </cell>
          <cell r="G915">
            <v>28297628.850000001</v>
          </cell>
        </row>
        <row r="916">
          <cell r="B916">
            <v>5804230104</v>
          </cell>
          <cell r="C916" t="str">
            <v>Tasa por Uso de Agua</v>
          </cell>
          <cell r="D916">
            <v>243911022.05000001</v>
          </cell>
          <cell r="E916">
            <v>317483.74</v>
          </cell>
          <cell r="F916">
            <v>0</v>
          </cell>
          <cell r="G916">
            <v>244228505.78999999</v>
          </cell>
        </row>
        <row r="917">
          <cell r="B917">
            <v>5804230105</v>
          </cell>
          <cell r="C917" t="str">
            <v>Multas</v>
          </cell>
          <cell r="D917">
            <v>63447270</v>
          </cell>
          <cell r="E917">
            <v>0</v>
          </cell>
          <cell r="F917">
            <v>0</v>
          </cell>
          <cell r="G917">
            <v>63447270</v>
          </cell>
        </row>
        <row r="918">
          <cell r="B918">
            <v>5890</v>
          </cell>
          <cell r="C918" t="str">
            <v>GASTOS DIVERSOS</v>
          </cell>
          <cell r="D918">
            <v>14603091.9</v>
          </cell>
          <cell r="E918">
            <v>1972273.75</v>
          </cell>
          <cell r="F918">
            <v>0</v>
          </cell>
          <cell r="G918">
            <v>16575365.65</v>
          </cell>
        </row>
        <row r="919">
          <cell r="B919">
            <v>589012</v>
          </cell>
          <cell r="C919" t="str">
            <v>SENTENCIAS</v>
          </cell>
          <cell r="D919">
            <v>7846128</v>
          </cell>
          <cell r="E919">
            <v>1961532</v>
          </cell>
          <cell r="F919">
            <v>0</v>
          </cell>
          <cell r="G919">
            <v>9807660</v>
          </cell>
        </row>
        <row r="920">
          <cell r="B920">
            <v>58901201</v>
          </cell>
          <cell r="C920" t="str">
            <v>SENTENCIAS</v>
          </cell>
          <cell r="D920">
            <v>7846128</v>
          </cell>
          <cell r="E920">
            <v>1961532</v>
          </cell>
          <cell r="F920">
            <v>0</v>
          </cell>
          <cell r="G920">
            <v>9807660</v>
          </cell>
        </row>
        <row r="921">
          <cell r="B921">
            <v>5890120101</v>
          </cell>
          <cell r="C921" t="str">
            <v>Sentencias</v>
          </cell>
          <cell r="D921">
            <v>7846128</v>
          </cell>
          <cell r="E921">
            <v>1961532</v>
          </cell>
          <cell r="F921">
            <v>0</v>
          </cell>
          <cell r="G921">
            <v>9807660</v>
          </cell>
        </row>
        <row r="922">
          <cell r="B922">
            <v>589019</v>
          </cell>
          <cell r="C922" t="str">
            <v>PERDIDA POR BAJA EN CUENTAS DE ACTIVOS NO FINANCIEROS</v>
          </cell>
          <cell r="D922">
            <v>6634137.4900000002</v>
          </cell>
          <cell r="E922">
            <v>0</v>
          </cell>
          <cell r="F922">
            <v>0</v>
          </cell>
          <cell r="G922">
            <v>6634137.4900000002</v>
          </cell>
        </row>
        <row r="923">
          <cell r="B923">
            <v>58901901</v>
          </cell>
          <cell r="C923" t="str">
            <v>PERDIDA POR BAJA EN CUENTAS DE ACTIVOS NO FINANCIEROS</v>
          </cell>
          <cell r="D923">
            <v>6634137.4900000002</v>
          </cell>
          <cell r="E923">
            <v>0</v>
          </cell>
          <cell r="F923">
            <v>0</v>
          </cell>
          <cell r="G923">
            <v>6634137.4900000002</v>
          </cell>
        </row>
        <row r="924">
          <cell r="B924">
            <v>5890190102</v>
          </cell>
          <cell r="C924" t="str">
            <v>EQUIPOS Y MAQUINAS PARA OFICINA</v>
          </cell>
          <cell r="D924">
            <v>6634137.4900000002</v>
          </cell>
          <cell r="E924">
            <v>0</v>
          </cell>
          <cell r="F924">
            <v>0</v>
          </cell>
          <cell r="G924">
            <v>6634137.4900000002</v>
          </cell>
        </row>
        <row r="925">
          <cell r="B925">
            <v>589090</v>
          </cell>
          <cell r="C925" t="str">
            <v>OTROS GASTOS DIVERSOS</v>
          </cell>
          <cell r="D925">
            <v>122826.41</v>
          </cell>
          <cell r="E925">
            <v>10741.75</v>
          </cell>
          <cell r="F925">
            <v>0</v>
          </cell>
          <cell r="G925">
            <v>133568.16</v>
          </cell>
        </row>
        <row r="926">
          <cell r="B926">
            <v>58909090</v>
          </cell>
          <cell r="C926" t="str">
            <v>OTROS GASTOS</v>
          </cell>
          <cell r="D926">
            <v>122826.41</v>
          </cell>
          <cell r="E926">
            <v>10741.75</v>
          </cell>
          <cell r="F926">
            <v>0</v>
          </cell>
          <cell r="G926">
            <v>133568.16</v>
          </cell>
        </row>
        <row r="927">
          <cell r="B927">
            <v>5890909002</v>
          </cell>
          <cell r="C927" t="str">
            <v>AJUSTES AL PESO</v>
          </cell>
          <cell r="D927">
            <v>122826.41</v>
          </cell>
          <cell r="E927">
            <v>10741.75</v>
          </cell>
          <cell r="F927">
            <v>0</v>
          </cell>
          <cell r="G927">
            <v>133568.16</v>
          </cell>
        </row>
        <row r="928">
          <cell r="B928">
            <v>589090900201</v>
          </cell>
          <cell r="C928" t="str">
            <v>Ajuste al peso</v>
          </cell>
          <cell r="D928">
            <v>122826.41</v>
          </cell>
          <cell r="E928">
            <v>10741.75</v>
          </cell>
          <cell r="F928">
            <v>0</v>
          </cell>
          <cell r="G928">
            <v>133568.16</v>
          </cell>
        </row>
        <row r="929">
          <cell r="B929">
            <v>8</v>
          </cell>
          <cell r="C929" t="str">
            <v>CUENTAS DE ORDEN DEUDORAS</v>
          </cell>
          <cell r="D929">
            <v>0</v>
          </cell>
          <cell r="E929">
            <v>627516213.50999999</v>
          </cell>
          <cell r="F929">
            <v>627516213.50999999</v>
          </cell>
          <cell r="G929">
            <v>0</v>
          </cell>
        </row>
        <row r="930">
          <cell r="B930">
            <v>81</v>
          </cell>
          <cell r="C930" t="str">
            <v>ACTIVOS CONTINGENTES</v>
          </cell>
          <cell r="D930">
            <v>3633377993.6900001</v>
          </cell>
          <cell r="E930">
            <v>55196128.549999997</v>
          </cell>
          <cell r="F930">
            <v>257054</v>
          </cell>
          <cell r="G930">
            <v>3688317068.2399998</v>
          </cell>
        </row>
        <row r="931">
          <cell r="B931">
            <v>8120</v>
          </cell>
          <cell r="C931" t="str">
            <v>LITIGIOS Y MECANISMOS ALTERNATIVOS DE SOLUCIÓN DE CONFLICTOS</v>
          </cell>
          <cell r="D931">
            <v>523795224.20999998</v>
          </cell>
          <cell r="E931">
            <v>55196128.549999997</v>
          </cell>
          <cell r="F931">
            <v>0</v>
          </cell>
          <cell r="G931">
            <v>578991352.75999999</v>
          </cell>
        </row>
        <row r="932">
          <cell r="B932">
            <v>812090</v>
          </cell>
          <cell r="C932" t="str">
            <v>OTROS LITIGIOS Y MECANISMOS ALTERNATIVOS DE SOLUCIÓN DE CONFLICTOS</v>
          </cell>
          <cell r="D932">
            <v>523795224.20999998</v>
          </cell>
          <cell r="E932">
            <v>55196128.549999997</v>
          </cell>
          <cell r="F932">
            <v>0</v>
          </cell>
          <cell r="G932">
            <v>578991352.75999999</v>
          </cell>
        </row>
        <row r="933">
          <cell r="B933">
            <v>81209001</v>
          </cell>
          <cell r="C933" t="str">
            <v>TITULOS JUDICIALES</v>
          </cell>
          <cell r="D933">
            <v>523795224.20999998</v>
          </cell>
          <cell r="E933">
            <v>55196128.549999997</v>
          </cell>
          <cell r="F933">
            <v>0</v>
          </cell>
          <cell r="G933">
            <v>578991352.75999999</v>
          </cell>
        </row>
        <row r="934">
          <cell r="B934">
            <v>8120900101</v>
          </cell>
          <cell r="C934" t="str">
            <v>Títulos Judiciales</v>
          </cell>
          <cell r="D934">
            <v>523795224.20999998</v>
          </cell>
          <cell r="E934">
            <v>55196128.549999997</v>
          </cell>
          <cell r="F934">
            <v>0</v>
          </cell>
          <cell r="G934">
            <v>578991352.75999999</v>
          </cell>
        </row>
        <row r="935">
          <cell r="B935">
            <v>8190</v>
          </cell>
          <cell r="C935" t="str">
            <v>OTROS ACTIVOS CONTINGENTES</v>
          </cell>
          <cell r="D935">
            <v>3109582769.48</v>
          </cell>
          <cell r="E935">
            <v>0</v>
          </cell>
          <cell r="F935">
            <v>257054</v>
          </cell>
          <cell r="G935">
            <v>3109325715.48</v>
          </cell>
        </row>
        <row r="936">
          <cell r="B936">
            <v>819003</v>
          </cell>
          <cell r="C936" t="str">
            <v>INTERESES DE MORA</v>
          </cell>
          <cell r="D936">
            <v>3090875787</v>
          </cell>
          <cell r="E936">
            <v>0</v>
          </cell>
          <cell r="F936">
            <v>257054</v>
          </cell>
          <cell r="G936">
            <v>3090618733</v>
          </cell>
        </row>
        <row r="937">
          <cell r="B937">
            <v>81900301</v>
          </cell>
          <cell r="C937" t="str">
            <v>Intereses de Mora</v>
          </cell>
          <cell r="D937">
            <v>3090875787</v>
          </cell>
          <cell r="E937">
            <v>0</v>
          </cell>
          <cell r="F937">
            <v>257054</v>
          </cell>
          <cell r="G937">
            <v>3090618733</v>
          </cell>
        </row>
        <row r="938">
          <cell r="B938">
            <v>8190030101</v>
          </cell>
          <cell r="C938" t="str">
            <v>Tasa por Uso de Agua</v>
          </cell>
          <cell r="D938">
            <v>259989300</v>
          </cell>
          <cell r="E938">
            <v>0</v>
          </cell>
          <cell r="F938">
            <v>107944</v>
          </cell>
          <cell r="G938">
            <v>259881356</v>
          </cell>
        </row>
        <row r="939">
          <cell r="B939">
            <v>8190030102</v>
          </cell>
          <cell r="C939" t="str">
            <v>Tasa Retributiva</v>
          </cell>
          <cell r="D939">
            <v>2552044617</v>
          </cell>
          <cell r="E939">
            <v>0</v>
          </cell>
          <cell r="F939">
            <v>0</v>
          </cell>
          <cell r="G939">
            <v>2552044617</v>
          </cell>
        </row>
        <row r="940">
          <cell r="B940">
            <v>8190030103</v>
          </cell>
          <cell r="C940" t="str">
            <v>Seguimiento</v>
          </cell>
          <cell r="D940">
            <v>83486234</v>
          </cell>
          <cell r="E940">
            <v>0</v>
          </cell>
          <cell r="F940">
            <v>149110</v>
          </cell>
          <cell r="G940">
            <v>83337124</v>
          </cell>
        </row>
        <row r="941">
          <cell r="B941">
            <v>8190030104</v>
          </cell>
          <cell r="C941" t="str">
            <v>Multas</v>
          </cell>
          <cell r="D941">
            <v>35280000</v>
          </cell>
          <cell r="E941">
            <v>0</v>
          </cell>
          <cell r="F941">
            <v>0</v>
          </cell>
          <cell r="G941">
            <v>35280000</v>
          </cell>
        </row>
        <row r="942">
          <cell r="B942">
            <v>8190030105</v>
          </cell>
          <cell r="C942" t="str">
            <v>Otros Ingresos</v>
          </cell>
          <cell r="D942">
            <v>5277461</v>
          </cell>
          <cell r="E942">
            <v>0</v>
          </cell>
          <cell r="F942">
            <v>0</v>
          </cell>
          <cell r="G942">
            <v>5277461</v>
          </cell>
        </row>
        <row r="943">
          <cell r="B943">
            <v>8190030106</v>
          </cell>
          <cell r="C943" t="str">
            <v>Porcentaje Ambiental</v>
          </cell>
          <cell r="D943">
            <v>31757261</v>
          </cell>
          <cell r="E943">
            <v>0</v>
          </cell>
          <cell r="F943">
            <v>0</v>
          </cell>
          <cell r="G943">
            <v>31757261</v>
          </cell>
        </row>
        <row r="944">
          <cell r="B944">
            <v>8190030107</v>
          </cell>
          <cell r="C944" t="str">
            <v>Sobretasa Ambiental</v>
          </cell>
          <cell r="D944">
            <v>123040914</v>
          </cell>
          <cell r="E944">
            <v>0</v>
          </cell>
          <cell r="F944">
            <v>0</v>
          </cell>
          <cell r="G944">
            <v>123040914</v>
          </cell>
        </row>
        <row r="945">
          <cell r="B945">
            <v>819090</v>
          </cell>
          <cell r="C945" t="str">
            <v>Otros Activos Contingentes</v>
          </cell>
          <cell r="D945">
            <v>18706982.48</v>
          </cell>
          <cell r="E945">
            <v>0</v>
          </cell>
          <cell r="F945">
            <v>0</v>
          </cell>
          <cell r="G945">
            <v>18706982.48</v>
          </cell>
        </row>
        <row r="946">
          <cell r="B946">
            <v>81909001</v>
          </cell>
          <cell r="C946" t="str">
            <v>Ingresos no Tributarios</v>
          </cell>
          <cell r="D946">
            <v>18706982.48</v>
          </cell>
          <cell r="E946">
            <v>0</v>
          </cell>
          <cell r="F946">
            <v>0</v>
          </cell>
          <cell r="G946">
            <v>18706982.48</v>
          </cell>
        </row>
        <row r="947">
          <cell r="B947">
            <v>8190900101</v>
          </cell>
          <cell r="C947" t="str">
            <v>Tasa por Uso de Agua</v>
          </cell>
          <cell r="D947">
            <v>16217637.699999999</v>
          </cell>
          <cell r="E947">
            <v>0</v>
          </cell>
          <cell r="F947">
            <v>0</v>
          </cell>
          <cell r="G947">
            <v>16217637.699999999</v>
          </cell>
        </row>
        <row r="948">
          <cell r="B948">
            <v>8190900102</v>
          </cell>
          <cell r="C948" t="str">
            <v>Tasa Retributiva</v>
          </cell>
          <cell r="D948">
            <v>2489344.7799999998</v>
          </cell>
          <cell r="E948">
            <v>0</v>
          </cell>
          <cell r="F948">
            <v>0</v>
          </cell>
          <cell r="G948">
            <v>2489344.7799999998</v>
          </cell>
        </row>
        <row r="949">
          <cell r="B949">
            <v>83</v>
          </cell>
          <cell r="C949" t="str">
            <v>DEUDORAS DE CONTROL</v>
          </cell>
          <cell r="D949">
            <v>69226731107.009995</v>
          </cell>
          <cell r="E949">
            <v>545042773.97000003</v>
          </cell>
          <cell r="F949">
            <v>27020256.989999998</v>
          </cell>
          <cell r="G949">
            <v>69744753623.990005</v>
          </cell>
        </row>
        <row r="950">
          <cell r="B950">
            <v>8315</v>
          </cell>
          <cell r="C950" t="str">
            <v>BIENES Y DERECHOS RETIRADOS</v>
          </cell>
          <cell r="D950">
            <v>49603882.799999997</v>
          </cell>
          <cell r="E950">
            <v>861584.52</v>
          </cell>
          <cell r="F950">
            <v>0</v>
          </cell>
          <cell r="G950">
            <v>50465467.32</v>
          </cell>
        </row>
        <row r="951">
          <cell r="B951">
            <v>831510</v>
          </cell>
          <cell r="C951" t="str">
            <v>PROPIEDADES, PLANTA Y EQUIPO</v>
          </cell>
          <cell r="D951">
            <v>49603882.799999997</v>
          </cell>
          <cell r="E951">
            <v>861584.52</v>
          </cell>
          <cell r="F951">
            <v>0</v>
          </cell>
          <cell r="G951">
            <v>50465467.32</v>
          </cell>
        </row>
        <row r="952">
          <cell r="B952">
            <v>83151001</v>
          </cell>
          <cell r="C952" t="str">
            <v>PROPIEDADES, PLANTA Y EQUIPO</v>
          </cell>
          <cell r="D952">
            <v>49603882.799999997</v>
          </cell>
          <cell r="E952">
            <v>861584.52</v>
          </cell>
          <cell r="F952">
            <v>0</v>
          </cell>
          <cell r="G952">
            <v>50465467.32</v>
          </cell>
        </row>
        <row r="953">
          <cell r="B953">
            <v>8315100101</v>
          </cell>
          <cell r="C953" t="str">
            <v>Maquinaria y Equipo</v>
          </cell>
          <cell r="D953">
            <v>6060941.7999999998</v>
          </cell>
          <cell r="E953">
            <v>0</v>
          </cell>
          <cell r="F953">
            <v>0</v>
          </cell>
          <cell r="G953">
            <v>6060941.7999999998</v>
          </cell>
        </row>
        <row r="954">
          <cell r="B954">
            <v>8315100102</v>
          </cell>
          <cell r="C954" t="str">
            <v>Equipo Medico y Cientifico</v>
          </cell>
          <cell r="D954">
            <v>13857032</v>
          </cell>
          <cell r="E954">
            <v>0</v>
          </cell>
          <cell r="F954">
            <v>0</v>
          </cell>
          <cell r="G954">
            <v>13857032</v>
          </cell>
        </row>
        <row r="955">
          <cell r="B955">
            <v>8315100103</v>
          </cell>
          <cell r="C955" t="str">
            <v>Muebles, Enseres y Equipo de Oficina</v>
          </cell>
          <cell r="D955">
            <v>15927573</v>
          </cell>
          <cell r="E955">
            <v>861584.52</v>
          </cell>
          <cell r="F955">
            <v>0</v>
          </cell>
          <cell r="G955">
            <v>16789157.52</v>
          </cell>
        </row>
        <row r="956">
          <cell r="B956">
            <v>8315100104</v>
          </cell>
          <cell r="C956" t="str">
            <v>Equipo de Comunicación</v>
          </cell>
          <cell r="D956">
            <v>5651770</v>
          </cell>
          <cell r="E956">
            <v>0</v>
          </cell>
          <cell r="F956">
            <v>0</v>
          </cell>
          <cell r="G956">
            <v>5651770</v>
          </cell>
        </row>
        <row r="957">
          <cell r="B957">
            <v>8315100105</v>
          </cell>
          <cell r="C957" t="str">
            <v>Equipo de Computacion</v>
          </cell>
          <cell r="D957">
            <v>8106566</v>
          </cell>
          <cell r="E957">
            <v>0</v>
          </cell>
          <cell r="F957">
            <v>0</v>
          </cell>
          <cell r="G957">
            <v>8106566</v>
          </cell>
        </row>
        <row r="958">
          <cell r="B958">
            <v>8355</v>
          </cell>
          <cell r="C958" t="str">
            <v>EJECUCION DE PROYECTOS DE INVERSION</v>
          </cell>
          <cell r="D958">
            <v>69177127224.210007</v>
          </cell>
          <cell r="E958">
            <v>544181189.45000005</v>
          </cell>
          <cell r="F958">
            <v>27020256.989999998</v>
          </cell>
          <cell r="G958">
            <v>69694288156.669998</v>
          </cell>
        </row>
        <row r="959">
          <cell r="B959">
            <v>835511</v>
          </cell>
          <cell r="C959" t="str">
            <v>GASTOS</v>
          </cell>
          <cell r="D959">
            <v>69177127224.210007</v>
          </cell>
          <cell r="E959">
            <v>544181189.45000005</v>
          </cell>
          <cell r="F959">
            <v>27020256.989999998</v>
          </cell>
          <cell r="G959">
            <v>69694288156.669998</v>
          </cell>
        </row>
        <row r="960">
          <cell r="B960">
            <v>83551101</v>
          </cell>
          <cell r="C960" t="str">
            <v>SISTEMA GENERAL DE REGALIAS</v>
          </cell>
          <cell r="D960">
            <v>69177127224.210007</v>
          </cell>
          <cell r="E960">
            <v>544181189.45000005</v>
          </cell>
          <cell r="F960">
            <v>27020256.989999998</v>
          </cell>
          <cell r="G960">
            <v>69694288156.669998</v>
          </cell>
        </row>
        <row r="961">
          <cell r="B961">
            <v>8355110102</v>
          </cell>
          <cell r="C961" t="str">
            <v>Caño Hondo AIR</v>
          </cell>
          <cell r="D961">
            <v>18804390866.759998</v>
          </cell>
          <cell r="E961">
            <v>0</v>
          </cell>
          <cell r="F961">
            <v>0</v>
          </cell>
          <cell r="G961">
            <v>18804390866.759998</v>
          </cell>
        </row>
        <row r="962">
          <cell r="B962">
            <v>8355110103</v>
          </cell>
          <cell r="C962" t="str">
            <v>Caño Martinica AIR</v>
          </cell>
          <cell r="D962">
            <v>13307702467.82</v>
          </cell>
          <cell r="E962">
            <v>0</v>
          </cell>
          <cell r="F962">
            <v>0</v>
          </cell>
          <cell r="G962">
            <v>13307702467.82</v>
          </cell>
        </row>
        <row r="963">
          <cell r="B963">
            <v>8355110104</v>
          </cell>
          <cell r="C963" t="str">
            <v>Caño Tributarios AIR</v>
          </cell>
          <cell r="D963">
            <v>37065033889.629997</v>
          </cell>
          <cell r="E963">
            <v>544181189.45000005</v>
          </cell>
          <cell r="F963">
            <v>27020256.989999998</v>
          </cell>
          <cell r="G963">
            <v>37582194822.089996</v>
          </cell>
        </row>
        <row r="964">
          <cell r="B964">
            <v>89</v>
          </cell>
          <cell r="C964" t="str">
            <v>DEUDORAS POR CONTRA (CR)</v>
          </cell>
          <cell r="D964">
            <v>-72860109100.699997</v>
          </cell>
          <cell r="E964">
            <v>27277310.989999998</v>
          </cell>
          <cell r="F964">
            <v>600238902.51999998</v>
          </cell>
          <cell r="G964">
            <v>-73433070692.229996</v>
          </cell>
        </row>
        <row r="965">
          <cell r="B965">
            <v>8905</v>
          </cell>
          <cell r="C965" t="str">
            <v>ACTIVOS CONTINGENTES POR EL CONTRA (CR)</v>
          </cell>
          <cell r="D965">
            <v>-3633377993.6900001</v>
          </cell>
          <cell r="E965">
            <v>257054</v>
          </cell>
          <cell r="F965">
            <v>55196128.549999997</v>
          </cell>
          <cell r="G965">
            <v>-3688317068.2399998</v>
          </cell>
        </row>
        <row r="966">
          <cell r="B966">
            <v>890590</v>
          </cell>
          <cell r="C966" t="str">
            <v>Otros Activos Contingentes por Contra</v>
          </cell>
          <cell r="D966">
            <v>-3633377993.6900001</v>
          </cell>
          <cell r="E966">
            <v>257054</v>
          </cell>
          <cell r="F966">
            <v>55196128.549999997</v>
          </cell>
          <cell r="G966">
            <v>-3688317068.2399998</v>
          </cell>
        </row>
        <row r="967">
          <cell r="B967">
            <v>89059001</v>
          </cell>
          <cell r="C967" t="str">
            <v>INTERESES DE MORA</v>
          </cell>
          <cell r="D967">
            <v>-3090875787</v>
          </cell>
          <cell r="E967">
            <v>257054</v>
          </cell>
          <cell r="F967">
            <v>0</v>
          </cell>
          <cell r="G967">
            <v>-3090618733</v>
          </cell>
        </row>
        <row r="968">
          <cell r="B968">
            <v>8905900101</v>
          </cell>
          <cell r="C968" t="str">
            <v>Tasa por Uso de Agua</v>
          </cell>
          <cell r="D968">
            <v>-259989300</v>
          </cell>
          <cell r="E968">
            <v>107944</v>
          </cell>
          <cell r="F968">
            <v>0</v>
          </cell>
          <cell r="G968">
            <v>-259881356</v>
          </cell>
        </row>
        <row r="969">
          <cell r="B969">
            <v>8905900102</v>
          </cell>
          <cell r="C969" t="str">
            <v>TasaRetributiva</v>
          </cell>
          <cell r="D969">
            <v>-2552044617</v>
          </cell>
          <cell r="E969">
            <v>0</v>
          </cell>
          <cell r="F969">
            <v>0</v>
          </cell>
          <cell r="G969">
            <v>-2552044617</v>
          </cell>
        </row>
        <row r="970">
          <cell r="B970">
            <v>8905900103</v>
          </cell>
          <cell r="C970" t="str">
            <v>Seguimiento</v>
          </cell>
          <cell r="D970">
            <v>-83486234</v>
          </cell>
          <cell r="E970">
            <v>149110</v>
          </cell>
          <cell r="F970">
            <v>0</v>
          </cell>
          <cell r="G970">
            <v>-83337124</v>
          </cell>
        </row>
        <row r="971">
          <cell r="B971">
            <v>8905900104</v>
          </cell>
          <cell r="C971" t="str">
            <v>Multas</v>
          </cell>
          <cell r="D971">
            <v>-35280000</v>
          </cell>
          <cell r="E971">
            <v>0</v>
          </cell>
          <cell r="F971">
            <v>0</v>
          </cell>
          <cell r="G971">
            <v>-35280000</v>
          </cell>
        </row>
        <row r="972">
          <cell r="B972">
            <v>8905900105</v>
          </cell>
          <cell r="C972" t="str">
            <v>Otros Ingresos</v>
          </cell>
          <cell r="D972">
            <v>-5277461</v>
          </cell>
          <cell r="E972">
            <v>0</v>
          </cell>
          <cell r="F972">
            <v>0</v>
          </cell>
          <cell r="G972">
            <v>-5277461</v>
          </cell>
        </row>
        <row r="973">
          <cell r="B973">
            <v>8905900106</v>
          </cell>
          <cell r="C973" t="str">
            <v>Porcentaje Ambiental</v>
          </cell>
          <cell r="D973">
            <v>-31757261</v>
          </cell>
          <cell r="E973">
            <v>0</v>
          </cell>
          <cell r="F973">
            <v>0</v>
          </cell>
          <cell r="G973">
            <v>-31757261</v>
          </cell>
        </row>
        <row r="974">
          <cell r="B974">
            <v>8905900107</v>
          </cell>
          <cell r="C974" t="str">
            <v>Sobretasa Ambiental</v>
          </cell>
          <cell r="D974">
            <v>-123040914</v>
          </cell>
          <cell r="E974">
            <v>0</v>
          </cell>
          <cell r="F974">
            <v>0</v>
          </cell>
          <cell r="G974">
            <v>-123040914</v>
          </cell>
        </row>
        <row r="975">
          <cell r="B975">
            <v>89059002</v>
          </cell>
          <cell r="C975" t="str">
            <v>INGRESOS NO TRIBUTARIOS</v>
          </cell>
          <cell r="D975">
            <v>-18706982.48</v>
          </cell>
          <cell r="E975">
            <v>0</v>
          </cell>
          <cell r="F975">
            <v>0</v>
          </cell>
          <cell r="G975">
            <v>-18706982.48</v>
          </cell>
        </row>
        <row r="976">
          <cell r="B976">
            <v>8905900201</v>
          </cell>
          <cell r="C976" t="str">
            <v>Tasa por Uso de Agua</v>
          </cell>
          <cell r="D976">
            <v>-16217637.699999999</v>
          </cell>
          <cell r="E976">
            <v>0</v>
          </cell>
          <cell r="F976">
            <v>0</v>
          </cell>
          <cell r="G976">
            <v>-16217637.699999999</v>
          </cell>
        </row>
        <row r="977">
          <cell r="B977">
            <v>8905900202</v>
          </cell>
          <cell r="C977" t="str">
            <v>Tasa Retributiva</v>
          </cell>
          <cell r="D977">
            <v>-2489344.7799999998</v>
          </cell>
          <cell r="E977">
            <v>0</v>
          </cell>
          <cell r="F977">
            <v>0</v>
          </cell>
          <cell r="G977">
            <v>-2489344.7799999998</v>
          </cell>
        </row>
        <row r="978">
          <cell r="B978">
            <v>89059003</v>
          </cell>
          <cell r="C978" t="str">
            <v>TITULOS JUDICIALES</v>
          </cell>
          <cell r="D978">
            <v>-523795224.20999998</v>
          </cell>
          <cell r="E978">
            <v>0</v>
          </cell>
          <cell r="F978">
            <v>55196128.549999997</v>
          </cell>
          <cell r="G978">
            <v>-578991352.75999999</v>
          </cell>
        </row>
        <row r="979">
          <cell r="B979">
            <v>8905900301</v>
          </cell>
          <cell r="C979" t="str">
            <v>Títulos Judiciales</v>
          </cell>
          <cell r="D979">
            <v>-523795224.20999998</v>
          </cell>
          <cell r="E979">
            <v>0</v>
          </cell>
          <cell r="F979">
            <v>55196128.549999997</v>
          </cell>
          <cell r="G979">
            <v>-578991352.75999999</v>
          </cell>
        </row>
        <row r="980">
          <cell r="B980">
            <v>8915</v>
          </cell>
          <cell r="C980" t="str">
            <v>DEUDORAS DE CONTROL POR CONTRA (CR)</v>
          </cell>
          <cell r="D980">
            <v>-69226731107.009995</v>
          </cell>
          <cell r="E980">
            <v>27020256.989999998</v>
          </cell>
          <cell r="F980">
            <v>545042773.97000003</v>
          </cell>
          <cell r="G980">
            <v>-69744753623.990005</v>
          </cell>
        </row>
        <row r="981">
          <cell r="B981">
            <v>891506</v>
          </cell>
          <cell r="C981" t="str">
            <v>BIENES Y DERECHOS RETIRADOS</v>
          </cell>
          <cell r="D981">
            <v>-49603882.799999997</v>
          </cell>
          <cell r="E981">
            <v>0</v>
          </cell>
          <cell r="F981">
            <v>861584.52</v>
          </cell>
          <cell r="G981">
            <v>-50465467.32</v>
          </cell>
        </row>
        <row r="982">
          <cell r="B982">
            <v>89150601</v>
          </cell>
          <cell r="C982" t="str">
            <v>PROPIEDAD,PLANTA Y EQUIPO</v>
          </cell>
          <cell r="D982">
            <v>-49603882.799999997</v>
          </cell>
          <cell r="E982">
            <v>0</v>
          </cell>
          <cell r="F982">
            <v>861584.52</v>
          </cell>
          <cell r="G982">
            <v>-50465467.32</v>
          </cell>
        </row>
        <row r="983">
          <cell r="B983">
            <v>8915060101</v>
          </cell>
          <cell r="C983" t="str">
            <v>Propiedad, Planta y Equipo</v>
          </cell>
          <cell r="D983">
            <v>-49603882.799999997</v>
          </cell>
          <cell r="E983">
            <v>0</v>
          </cell>
          <cell r="F983">
            <v>861584.52</v>
          </cell>
          <cell r="G983">
            <v>-50465467.32</v>
          </cell>
        </row>
        <row r="984">
          <cell r="B984">
            <v>891516</v>
          </cell>
          <cell r="C984" t="str">
            <v>EJECUCION DE PROYECTOS DE INVERSION</v>
          </cell>
          <cell r="D984">
            <v>-69177127224.210007</v>
          </cell>
          <cell r="E984">
            <v>27020256.989999998</v>
          </cell>
          <cell r="F984">
            <v>544181189.45000005</v>
          </cell>
          <cell r="G984">
            <v>-69694288156.669998</v>
          </cell>
        </row>
        <row r="985">
          <cell r="B985">
            <v>89151601</v>
          </cell>
          <cell r="C985" t="str">
            <v>SISTEMA GENERAL DE REGALIAS</v>
          </cell>
          <cell r="D985">
            <v>-69177127224.210007</v>
          </cell>
          <cell r="E985">
            <v>27020256.989999998</v>
          </cell>
          <cell r="F985">
            <v>544181189.45000005</v>
          </cell>
          <cell r="G985">
            <v>-69694288156.669998</v>
          </cell>
        </row>
        <row r="986">
          <cell r="B986">
            <v>8915160101</v>
          </cell>
          <cell r="C986" t="str">
            <v>Gastos SGR</v>
          </cell>
          <cell r="D986">
            <v>-69177127224.210007</v>
          </cell>
          <cell r="E986">
            <v>27020256.989999998</v>
          </cell>
          <cell r="F986">
            <v>544181189.45000005</v>
          </cell>
          <cell r="G986">
            <v>-69694288156.669998</v>
          </cell>
        </row>
        <row r="987">
          <cell r="B987">
            <v>91</v>
          </cell>
          <cell r="C987" t="str">
            <v>PASIVOS CONTINGENTES</v>
          </cell>
          <cell r="D987">
            <v>-343732066930</v>
          </cell>
          <cell r="E987">
            <v>0</v>
          </cell>
          <cell r="F987">
            <v>0</v>
          </cell>
          <cell r="G987">
            <v>-343732066930</v>
          </cell>
        </row>
        <row r="988">
          <cell r="B988">
            <v>9120</v>
          </cell>
          <cell r="C988" t="str">
            <v>LITIGIOS Y MECANISMOS ALTERNATIVOS DE SOLUCION DE CONFLICTOS</v>
          </cell>
          <cell r="D988">
            <v>-343732066930</v>
          </cell>
          <cell r="E988">
            <v>0</v>
          </cell>
          <cell r="F988">
            <v>0</v>
          </cell>
          <cell r="G988">
            <v>-343732066930</v>
          </cell>
        </row>
        <row r="989">
          <cell r="B989">
            <v>912004</v>
          </cell>
          <cell r="C989" t="str">
            <v>Administrativos</v>
          </cell>
          <cell r="D989">
            <v>-343732066930</v>
          </cell>
          <cell r="E989">
            <v>0</v>
          </cell>
          <cell r="F989">
            <v>0</v>
          </cell>
          <cell r="G989">
            <v>-343732066930</v>
          </cell>
        </row>
        <row r="990">
          <cell r="B990">
            <v>91200401</v>
          </cell>
          <cell r="C990" t="str">
            <v>ADMINISTRATIVAS</v>
          </cell>
          <cell r="D990">
            <v>-343732066930</v>
          </cell>
          <cell r="E990">
            <v>0</v>
          </cell>
          <cell r="F990">
            <v>0</v>
          </cell>
          <cell r="G990">
            <v>-343732066930</v>
          </cell>
        </row>
        <row r="991">
          <cell r="B991">
            <v>9120040101</v>
          </cell>
          <cell r="C991" t="str">
            <v>Accion de nulidad y  rest. del dere</v>
          </cell>
          <cell r="D991">
            <v>-2006297511</v>
          </cell>
          <cell r="E991">
            <v>0</v>
          </cell>
          <cell r="F991">
            <v>0</v>
          </cell>
          <cell r="G991">
            <v>-2006297511</v>
          </cell>
        </row>
        <row r="992">
          <cell r="B992">
            <v>9120040102</v>
          </cell>
          <cell r="C992" t="str">
            <v>Accion de reparacion directa</v>
          </cell>
          <cell r="D992">
            <v>-114025087304</v>
          </cell>
          <cell r="E992">
            <v>0</v>
          </cell>
          <cell r="F992">
            <v>0</v>
          </cell>
          <cell r="G992">
            <v>-114025087304</v>
          </cell>
        </row>
        <row r="993">
          <cell r="B993">
            <v>9120040105</v>
          </cell>
          <cell r="C993" t="str">
            <v>Accion de Grupo</v>
          </cell>
          <cell r="D993">
            <v>-226453181190</v>
          </cell>
          <cell r="E993">
            <v>0</v>
          </cell>
          <cell r="F993">
            <v>0</v>
          </cell>
          <cell r="G993">
            <v>-226453181190</v>
          </cell>
        </row>
        <row r="994">
          <cell r="B994">
            <v>9120040106</v>
          </cell>
          <cell r="C994" t="str">
            <v>Ejecutivo</v>
          </cell>
          <cell r="D994">
            <v>-654727000</v>
          </cell>
          <cell r="E994">
            <v>0</v>
          </cell>
          <cell r="F994">
            <v>0</v>
          </cell>
          <cell r="G994">
            <v>-654727000</v>
          </cell>
        </row>
        <row r="995">
          <cell r="B995">
            <v>9120040107</v>
          </cell>
          <cell r="C995" t="str">
            <v>Controversias Contractuales</v>
          </cell>
          <cell r="D995">
            <v>-592773925</v>
          </cell>
          <cell r="E995">
            <v>0</v>
          </cell>
          <cell r="F995">
            <v>0</v>
          </cell>
          <cell r="G995">
            <v>-592773925</v>
          </cell>
        </row>
        <row r="996">
          <cell r="B996">
            <v>93</v>
          </cell>
          <cell r="C996" t="str">
            <v>ACREEDORAS DE CONTROL</v>
          </cell>
          <cell r="D996">
            <v>-44606000000</v>
          </cell>
          <cell r="E996">
            <v>0</v>
          </cell>
          <cell r="F996">
            <v>0</v>
          </cell>
          <cell r="G996">
            <v>-44606000000</v>
          </cell>
        </row>
        <row r="997">
          <cell r="B997">
            <v>9350</v>
          </cell>
          <cell r="C997" t="str">
            <v>PRESTAMOS POR RECIBIR</v>
          </cell>
          <cell r="D997">
            <v>-44606000000</v>
          </cell>
          <cell r="E997">
            <v>0</v>
          </cell>
          <cell r="F997">
            <v>0</v>
          </cell>
          <cell r="G997">
            <v>-44606000000</v>
          </cell>
        </row>
        <row r="998">
          <cell r="B998">
            <v>935001</v>
          </cell>
          <cell r="C998" t="str">
            <v>BANCA COMERCIAL</v>
          </cell>
          <cell r="D998">
            <v>-44606000000</v>
          </cell>
          <cell r="E998">
            <v>0</v>
          </cell>
          <cell r="F998">
            <v>0</v>
          </cell>
          <cell r="G998">
            <v>-44606000000</v>
          </cell>
        </row>
        <row r="999">
          <cell r="B999">
            <v>93500101</v>
          </cell>
          <cell r="C999" t="str">
            <v>BANCO DE OCCIDENTE</v>
          </cell>
          <cell r="D999">
            <v>-15450000000</v>
          </cell>
          <cell r="E999">
            <v>0</v>
          </cell>
          <cell r="F999">
            <v>0</v>
          </cell>
          <cell r="G999">
            <v>-15450000000</v>
          </cell>
        </row>
        <row r="1000">
          <cell r="B1000">
            <v>93500102</v>
          </cell>
          <cell r="C1000" t="str">
            <v>BANCO DAVIVIENDA</v>
          </cell>
          <cell r="D1000">
            <v>-29156000000</v>
          </cell>
          <cell r="E1000">
            <v>0</v>
          </cell>
          <cell r="F1000">
            <v>0</v>
          </cell>
          <cell r="G1000">
            <v>-29156000000</v>
          </cell>
        </row>
        <row r="1001">
          <cell r="B1001">
            <v>99</v>
          </cell>
          <cell r="C1001" t="str">
            <v>ACREEDORAS POR CONTRA (DB)</v>
          </cell>
          <cell r="D1001">
            <v>388338066930</v>
          </cell>
          <cell r="E1001">
            <v>0</v>
          </cell>
          <cell r="F1001">
            <v>0</v>
          </cell>
          <cell r="G1001">
            <v>388338066930</v>
          </cell>
        </row>
        <row r="1002">
          <cell r="B1002">
            <v>9905</v>
          </cell>
          <cell r="C1002" t="str">
            <v>PASIVOS CONTINGENTES POR CONTRA (DB)</v>
          </cell>
          <cell r="D1002">
            <v>343732066930</v>
          </cell>
          <cell r="E1002">
            <v>0</v>
          </cell>
          <cell r="F1002">
            <v>0</v>
          </cell>
          <cell r="G1002">
            <v>343732066930</v>
          </cell>
        </row>
        <row r="1003">
          <cell r="B1003">
            <v>990505</v>
          </cell>
          <cell r="C1003" t="str">
            <v>LITIGIOS Y MECANISMOS ALTERNATIVOS DE SOLUCION DE CONFLICTOS</v>
          </cell>
          <cell r="D1003">
            <v>343732066930</v>
          </cell>
          <cell r="E1003">
            <v>0</v>
          </cell>
          <cell r="F1003">
            <v>0</v>
          </cell>
          <cell r="G1003">
            <v>343732066930</v>
          </cell>
        </row>
        <row r="1004">
          <cell r="B1004">
            <v>99050501</v>
          </cell>
          <cell r="C1004" t="str">
            <v>DEMANDAS ADMINISTRATIVAS</v>
          </cell>
          <cell r="D1004">
            <v>343732066930</v>
          </cell>
          <cell r="E1004">
            <v>0</v>
          </cell>
          <cell r="F1004">
            <v>0</v>
          </cell>
          <cell r="G1004">
            <v>343732066930</v>
          </cell>
        </row>
        <row r="1005">
          <cell r="B1005">
            <v>9905050101</v>
          </cell>
          <cell r="C1005" t="str">
            <v>Demandas administrativas</v>
          </cell>
          <cell r="D1005">
            <v>343732066930</v>
          </cell>
          <cell r="E1005">
            <v>0</v>
          </cell>
          <cell r="F1005">
            <v>0</v>
          </cell>
          <cell r="G1005">
            <v>343732066930</v>
          </cell>
        </row>
        <row r="1006">
          <cell r="B1006">
            <v>9915</v>
          </cell>
          <cell r="C1006" t="str">
            <v>ACREEDORAS DE CONTROL POR  CONTRA (DB)</v>
          </cell>
          <cell r="D1006">
            <v>44606000000</v>
          </cell>
          <cell r="E1006">
            <v>0</v>
          </cell>
          <cell r="F1006">
            <v>0</v>
          </cell>
          <cell r="G1006">
            <v>44606000000</v>
          </cell>
        </row>
        <row r="1007">
          <cell r="B1007">
            <v>991507</v>
          </cell>
          <cell r="C1007" t="str">
            <v>PRESTAMOS POR RECIBIR</v>
          </cell>
          <cell r="D1007">
            <v>44606000000</v>
          </cell>
          <cell r="E1007">
            <v>0</v>
          </cell>
          <cell r="F1007">
            <v>0</v>
          </cell>
          <cell r="G1007">
            <v>44606000000</v>
          </cell>
        </row>
        <row r="1008">
          <cell r="B1008">
            <v>99150701</v>
          </cell>
          <cell r="C1008" t="str">
            <v>BANCO DE OCCIDENTE</v>
          </cell>
          <cell r="D1008">
            <v>15450000000</v>
          </cell>
          <cell r="E1008">
            <v>0</v>
          </cell>
          <cell r="F1008">
            <v>0</v>
          </cell>
          <cell r="G1008">
            <v>15450000000</v>
          </cell>
        </row>
        <row r="1009">
          <cell r="B1009">
            <v>99150702</v>
          </cell>
          <cell r="C1009" t="str">
            <v>BANCO DAVIVIENDA</v>
          </cell>
          <cell r="D1009">
            <v>29156000000</v>
          </cell>
          <cell r="E1009">
            <v>0</v>
          </cell>
          <cell r="F1009">
            <v>0</v>
          </cell>
          <cell r="G1009">
            <v>29156000000</v>
          </cell>
        </row>
        <row r="1010">
          <cell r="C1010" t="str">
            <v xml:space="preserve">Totales: </v>
          </cell>
          <cell r="E1010">
            <v>33713041590.360001</v>
          </cell>
          <cell r="F1010">
            <v>33713041590.360001</v>
          </cell>
        </row>
        <row r="1011">
          <cell r="C1011" t="str">
            <v xml:space="preserve">Diferencia: </v>
          </cell>
          <cell r="D1011">
            <v>0</v>
          </cell>
        </row>
      </sheetData>
      <sheetData sheetId="1"/>
      <sheetData sheetId="2"/>
      <sheetData sheetId="3"/>
      <sheetData sheetId="4">
        <row r="7">
          <cell r="B7">
            <v>1</v>
          </cell>
          <cell r="C7" t="str">
            <v>ACTIVO</v>
          </cell>
          <cell r="D7">
            <v>47217460312.769997</v>
          </cell>
          <cell r="E7">
            <v>39837911680.970001</v>
          </cell>
          <cell r="F7">
            <v>36529186241.129997</v>
          </cell>
          <cell r="G7">
            <v>50526185752.610001</v>
          </cell>
          <cell r="H7">
            <v>4782979893.8699999</v>
          </cell>
        </row>
        <row r="8">
          <cell r="B8">
            <v>11</v>
          </cell>
          <cell r="C8" t="str">
            <v>EFECTIVO Y EQUIVALENTES AL EFECTIVO</v>
          </cell>
          <cell r="D8">
            <v>19397495548.610001</v>
          </cell>
          <cell r="E8">
            <v>2965015810.9000001</v>
          </cell>
          <cell r="F8">
            <v>3803490955.0900002</v>
          </cell>
          <cell r="G8">
            <v>18559020404.419998</v>
          </cell>
          <cell r="H8">
            <v>23342000298.289997</v>
          </cell>
        </row>
        <row r="9">
          <cell r="B9">
            <v>1105</v>
          </cell>
          <cell r="C9" t="str">
            <v>CAJA</v>
          </cell>
          <cell r="D9">
            <v>72861054</v>
          </cell>
          <cell r="E9">
            <v>0</v>
          </cell>
          <cell r="F9">
            <v>0</v>
          </cell>
          <cell r="G9">
            <v>72861054</v>
          </cell>
        </row>
        <row r="10">
          <cell r="B10">
            <v>110502</v>
          </cell>
          <cell r="C10" t="str">
            <v>Caja Menor</v>
          </cell>
          <cell r="D10">
            <v>72861054</v>
          </cell>
          <cell r="E10">
            <v>0</v>
          </cell>
          <cell r="F10">
            <v>0</v>
          </cell>
          <cell r="G10">
            <v>72861054</v>
          </cell>
        </row>
        <row r="11">
          <cell r="B11">
            <v>11050201</v>
          </cell>
          <cell r="C11" t="str">
            <v>CAJA MENOR</v>
          </cell>
          <cell r="D11">
            <v>72861054</v>
          </cell>
          <cell r="E11">
            <v>0</v>
          </cell>
          <cell r="F11">
            <v>0</v>
          </cell>
          <cell r="G11">
            <v>72861054</v>
          </cell>
        </row>
        <row r="12">
          <cell r="B12">
            <v>1105020105</v>
          </cell>
          <cell r="C12" t="str">
            <v>Ecosistema Ciénaga Grande</v>
          </cell>
          <cell r="D12">
            <v>2975940</v>
          </cell>
          <cell r="E12">
            <v>0</v>
          </cell>
          <cell r="F12">
            <v>0</v>
          </cell>
          <cell r="G12">
            <v>2975940</v>
          </cell>
        </row>
        <row r="13">
          <cell r="B13">
            <v>1105020106</v>
          </cell>
          <cell r="C13" t="str">
            <v>Ecosistema Valles y Colinas</v>
          </cell>
          <cell r="D13">
            <v>1712069</v>
          </cell>
          <cell r="E13">
            <v>0</v>
          </cell>
          <cell r="F13">
            <v>0</v>
          </cell>
          <cell r="G13">
            <v>1712069</v>
          </cell>
        </row>
        <row r="14">
          <cell r="B14">
            <v>1105020107</v>
          </cell>
          <cell r="C14" t="str">
            <v>Ecosistema Humedales del Sur</v>
          </cell>
          <cell r="D14">
            <v>4500000</v>
          </cell>
          <cell r="E14">
            <v>0</v>
          </cell>
          <cell r="F14">
            <v>0</v>
          </cell>
          <cell r="G14">
            <v>4500000</v>
          </cell>
        </row>
        <row r="15">
          <cell r="B15">
            <v>1105020109</v>
          </cell>
          <cell r="C15" t="str">
            <v>Ecosistema Sierra Nevada</v>
          </cell>
          <cell r="D15">
            <v>678868</v>
          </cell>
          <cell r="E15">
            <v>0</v>
          </cell>
          <cell r="F15">
            <v>0</v>
          </cell>
          <cell r="G15">
            <v>678868</v>
          </cell>
        </row>
        <row r="16">
          <cell r="B16">
            <v>1105020113</v>
          </cell>
          <cell r="C16" t="str">
            <v>Programa Educacion Ambiental</v>
          </cell>
          <cell r="D16">
            <v>5000000</v>
          </cell>
          <cell r="E16">
            <v>0</v>
          </cell>
          <cell r="F16">
            <v>0</v>
          </cell>
          <cell r="G16">
            <v>5000000</v>
          </cell>
        </row>
        <row r="17">
          <cell r="B17">
            <v>1105020114</v>
          </cell>
          <cell r="C17" t="str">
            <v>Red de monitoreo calidad del aire</v>
          </cell>
          <cell r="D17">
            <v>3317297</v>
          </cell>
          <cell r="E17">
            <v>0</v>
          </cell>
          <cell r="F17">
            <v>0</v>
          </cell>
          <cell r="G17">
            <v>3317297</v>
          </cell>
        </row>
        <row r="18">
          <cell r="B18">
            <v>1105020116</v>
          </cell>
          <cell r="C18" t="str">
            <v>Secretaria General</v>
          </cell>
          <cell r="D18">
            <v>45078180</v>
          </cell>
          <cell r="E18">
            <v>0</v>
          </cell>
          <cell r="F18">
            <v>0</v>
          </cell>
          <cell r="G18">
            <v>45078180</v>
          </cell>
        </row>
        <row r="19">
          <cell r="B19">
            <v>1105020117</v>
          </cell>
          <cell r="C19" t="str">
            <v>Caja menor Subdireccion Tecnica</v>
          </cell>
          <cell r="D19">
            <v>5000000</v>
          </cell>
          <cell r="E19">
            <v>0</v>
          </cell>
          <cell r="F19">
            <v>0</v>
          </cell>
          <cell r="G19">
            <v>5000000</v>
          </cell>
        </row>
        <row r="20">
          <cell r="B20">
            <v>1105020121</v>
          </cell>
          <cell r="C20" t="str">
            <v>Subdirección de Gestion Ambiental</v>
          </cell>
          <cell r="D20">
            <v>4598700</v>
          </cell>
          <cell r="E20">
            <v>0</v>
          </cell>
          <cell r="F20">
            <v>0</v>
          </cell>
          <cell r="G20">
            <v>4598700</v>
          </cell>
        </row>
        <row r="21">
          <cell r="B21">
            <v>1110</v>
          </cell>
          <cell r="C21" t="str">
            <v>DEPOSITOS EN INSTITUCIONES FINANCIERAS</v>
          </cell>
          <cell r="D21">
            <v>19324634494.610001</v>
          </cell>
          <cell r="E21">
            <v>2965015810.9000001</v>
          </cell>
          <cell r="F21">
            <v>3803490955.0900002</v>
          </cell>
          <cell r="G21">
            <v>18486159350.419998</v>
          </cell>
        </row>
        <row r="22">
          <cell r="B22">
            <v>111005</v>
          </cell>
          <cell r="C22" t="str">
            <v>CUENTA CORRIENTE</v>
          </cell>
          <cell r="D22">
            <v>14912158911.02</v>
          </cell>
          <cell r="E22">
            <v>2212032441.9699998</v>
          </cell>
          <cell r="F22">
            <v>3497418170.4099998</v>
          </cell>
          <cell r="G22">
            <v>13626773182.58</v>
          </cell>
        </row>
        <row r="23">
          <cell r="B23">
            <v>11100501</v>
          </cell>
          <cell r="C23" t="str">
            <v>BANCO POPULAR</v>
          </cell>
          <cell r="D23">
            <v>574132085.33000004</v>
          </cell>
          <cell r="E23">
            <v>35683731</v>
          </cell>
          <cell r="F23">
            <v>186661370.80000001</v>
          </cell>
          <cell r="G23">
            <v>423154445.52999997</v>
          </cell>
        </row>
        <row r="24">
          <cell r="B24">
            <v>1110050106</v>
          </cell>
          <cell r="C24" t="str">
            <v>Cta.Cte. 400-02150-7</v>
          </cell>
          <cell r="D24">
            <v>574132085.33000004</v>
          </cell>
          <cell r="E24">
            <v>35683731</v>
          </cell>
          <cell r="F24">
            <v>186661370.80000001</v>
          </cell>
          <cell r="G24">
            <v>423154445.52999997</v>
          </cell>
        </row>
        <row r="25">
          <cell r="B25">
            <v>11100502</v>
          </cell>
          <cell r="C25" t="str">
            <v>BANCO AGRARIO DE COLOMBIA</v>
          </cell>
          <cell r="D25">
            <v>1736200873.9300001</v>
          </cell>
          <cell r="E25">
            <v>25283859</v>
          </cell>
          <cell r="F25">
            <v>0</v>
          </cell>
          <cell r="G25">
            <v>1761484732.9300001</v>
          </cell>
        </row>
        <row r="26">
          <cell r="B26">
            <v>1110050201</v>
          </cell>
          <cell r="C26" t="str">
            <v>Cta.Cte. 04210-001904-3</v>
          </cell>
          <cell r="D26">
            <v>963690767.92999995</v>
          </cell>
          <cell r="E26">
            <v>25283859</v>
          </cell>
          <cell r="F26">
            <v>0</v>
          </cell>
          <cell r="G26">
            <v>988974626.92999995</v>
          </cell>
        </row>
        <row r="27">
          <cell r="B27">
            <v>1110050202</v>
          </cell>
          <cell r="C27" t="str">
            <v>Cta.Cte. 0-4240-001127-8 S/TASA PIV</v>
          </cell>
          <cell r="D27">
            <v>772510106</v>
          </cell>
          <cell r="E27">
            <v>0</v>
          </cell>
          <cell r="F27">
            <v>0</v>
          </cell>
          <cell r="G27">
            <v>772510106</v>
          </cell>
        </row>
        <row r="28">
          <cell r="B28">
            <v>11100503</v>
          </cell>
          <cell r="C28" t="str">
            <v>BANCO DAVIVIENDA</v>
          </cell>
          <cell r="D28">
            <v>75853399.060000002</v>
          </cell>
          <cell r="E28">
            <v>572000</v>
          </cell>
          <cell r="F28">
            <v>14400</v>
          </cell>
          <cell r="G28">
            <v>76410999.060000002</v>
          </cell>
        </row>
        <row r="29">
          <cell r="B29">
            <v>1110050301</v>
          </cell>
          <cell r="C29" t="str">
            <v>Cta.Cte. 341-04802-3</v>
          </cell>
          <cell r="D29">
            <v>75853399.060000002</v>
          </cell>
          <cell r="E29">
            <v>572000</v>
          </cell>
          <cell r="F29">
            <v>14400</v>
          </cell>
          <cell r="G29">
            <v>76410999.060000002</v>
          </cell>
        </row>
        <row r="30">
          <cell r="B30">
            <v>11100506</v>
          </cell>
          <cell r="C30" t="str">
            <v>BANCOLOMBIA</v>
          </cell>
          <cell r="D30">
            <v>424979141.97000003</v>
          </cell>
          <cell r="E30">
            <v>16856876</v>
          </cell>
          <cell r="F30">
            <v>82677.42</v>
          </cell>
          <cell r="G30">
            <v>441753340.55000001</v>
          </cell>
        </row>
        <row r="31">
          <cell r="B31">
            <v>1110050602</v>
          </cell>
          <cell r="C31" t="str">
            <v>Cta.Cte. 516-015667-13</v>
          </cell>
          <cell r="D31">
            <v>424979141.97000003</v>
          </cell>
          <cell r="E31">
            <v>16856876</v>
          </cell>
          <cell r="F31">
            <v>82677.42</v>
          </cell>
          <cell r="G31">
            <v>441753340.55000001</v>
          </cell>
        </row>
        <row r="32">
          <cell r="B32">
            <v>11100508</v>
          </cell>
          <cell r="C32" t="str">
            <v>BANCO BBVA</v>
          </cell>
          <cell r="D32">
            <v>7255946564.4200001</v>
          </cell>
          <cell r="E32">
            <v>297993950.55000001</v>
          </cell>
          <cell r="F32">
            <v>2243908795.6199999</v>
          </cell>
          <cell r="G32">
            <v>5310031719.3500004</v>
          </cell>
        </row>
        <row r="33">
          <cell r="B33">
            <v>1110050801</v>
          </cell>
          <cell r="C33" t="str">
            <v>Cta.Cte. 518-00079-9</v>
          </cell>
          <cell r="D33">
            <v>7176560198.2299995</v>
          </cell>
          <cell r="E33">
            <v>265276506.55000001</v>
          </cell>
          <cell r="F33">
            <v>2243908795.6199999</v>
          </cell>
          <cell r="G33">
            <v>5197927909.1599998</v>
          </cell>
        </row>
        <row r="34">
          <cell r="B34">
            <v>1110050806</v>
          </cell>
          <cell r="C34" t="str">
            <v>Cta.Cte.  BBVA 805-003498 Sobretasa Amb.</v>
          </cell>
          <cell r="D34">
            <v>79386366.189999998</v>
          </cell>
          <cell r="E34">
            <v>32717444</v>
          </cell>
          <cell r="F34">
            <v>0</v>
          </cell>
          <cell r="G34">
            <v>112103810.19</v>
          </cell>
        </row>
        <row r="35">
          <cell r="B35">
            <v>11100590</v>
          </cell>
          <cell r="C35" t="str">
            <v>RECURSOS CON DESTINACION ESPECIFICA CUENTA CORRIENTE</v>
          </cell>
          <cell r="D35">
            <v>4845046846.3100004</v>
          </cell>
          <cell r="E35">
            <v>1835642025.4200001</v>
          </cell>
          <cell r="F35">
            <v>1066750926.5700001</v>
          </cell>
          <cell r="G35">
            <v>5613937945.1599998</v>
          </cell>
        </row>
        <row r="36">
          <cell r="B36">
            <v>1110059001</v>
          </cell>
          <cell r="C36" t="str">
            <v>BBVA 518-00182-1 Uso de Agua</v>
          </cell>
          <cell r="D36">
            <v>3543264859.5599999</v>
          </cell>
          <cell r="E36">
            <v>87187059.420000002</v>
          </cell>
          <cell r="F36">
            <v>936556368.11000001</v>
          </cell>
          <cell r="G36">
            <v>2693895550.8699999</v>
          </cell>
        </row>
        <row r="37">
          <cell r="B37">
            <v>1110059002</v>
          </cell>
          <cell r="C37" t="str">
            <v>BBVA 518-00731-5 Red Monitoreo</v>
          </cell>
          <cell r="D37">
            <v>301749109.60000002</v>
          </cell>
          <cell r="E37">
            <v>94707590</v>
          </cell>
          <cell r="F37">
            <v>31487560.5</v>
          </cell>
          <cell r="G37">
            <v>364969139.10000002</v>
          </cell>
        </row>
        <row r="38">
          <cell r="B38">
            <v>1110059007</v>
          </cell>
          <cell r="C38" t="str">
            <v>POPULAR 400-02017-8</v>
          </cell>
          <cell r="D38">
            <v>0</v>
          </cell>
          <cell r="E38">
            <v>134394133</v>
          </cell>
          <cell r="F38">
            <v>79419099</v>
          </cell>
          <cell r="G38">
            <v>54975034</v>
          </cell>
        </row>
        <row r="39">
          <cell r="B39">
            <v>1110059008</v>
          </cell>
          <cell r="C39" t="str">
            <v>POPULAR 400-02018-6</v>
          </cell>
          <cell r="D39">
            <v>0</v>
          </cell>
          <cell r="E39">
            <v>19101185.079999998</v>
          </cell>
          <cell r="F39">
            <v>19101185.079999998</v>
          </cell>
          <cell r="G39">
            <v>0</v>
          </cell>
        </row>
        <row r="40">
          <cell r="B40">
            <v>1110059009</v>
          </cell>
          <cell r="C40" t="str">
            <v>OCCIDENTE 870-941747 Conv. INVIAS 776-2021</v>
          </cell>
          <cell r="D40">
            <v>1000032877.15</v>
          </cell>
          <cell r="E40">
            <v>1500252057.9200001</v>
          </cell>
          <cell r="F40">
            <v>186713.88</v>
          </cell>
          <cell r="G40">
            <v>2500098221.1900001</v>
          </cell>
        </row>
        <row r="41">
          <cell r="B41">
            <v>111006</v>
          </cell>
          <cell r="C41" t="str">
            <v>CUENTA DE AHORRO</v>
          </cell>
          <cell r="D41">
            <v>4412475583.5900002</v>
          </cell>
          <cell r="E41">
            <v>752983368.92999995</v>
          </cell>
          <cell r="F41">
            <v>306072784.68000001</v>
          </cell>
          <cell r="G41">
            <v>4859386167.8400002</v>
          </cell>
        </row>
        <row r="42">
          <cell r="B42">
            <v>11100603</v>
          </cell>
          <cell r="C42" t="str">
            <v>DAVIVIENDA</v>
          </cell>
          <cell r="D42">
            <v>1484757356.46</v>
          </cell>
          <cell r="E42">
            <v>46350935.130000003</v>
          </cell>
          <cell r="F42">
            <v>0</v>
          </cell>
          <cell r="G42">
            <v>1531108291.5899999</v>
          </cell>
        </row>
        <row r="43">
          <cell r="B43">
            <v>1110060301</v>
          </cell>
          <cell r="C43" t="str">
            <v>Cta.Ahorro 116605752-9 s-amb El Reten</v>
          </cell>
          <cell r="D43">
            <v>135848292.59</v>
          </cell>
          <cell r="E43">
            <v>11547.1</v>
          </cell>
          <cell r="F43">
            <v>0</v>
          </cell>
          <cell r="G43">
            <v>135859839.69</v>
          </cell>
        </row>
        <row r="44">
          <cell r="B44">
            <v>1110060302</v>
          </cell>
          <cell r="C44" t="str">
            <v>Cta.Ahorro 1171-0005-8538 CONV.526-2016 MINAMBIENTE</v>
          </cell>
          <cell r="D44">
            <v>92151.47</v>
          </cell>
          <cell r="E44">
            <v>7.83</v>
          </cell>
          <cell r="F44">
            <v>0</v>
          </cell>
          <cell r="G44">
            <v>92159.3</v>
          </cell>
        </row>
        <row r="45">
          <cell r="B45">
            <v>1110060303</v>
          </cell>
          <cell r="C45" t="str">
            <v>Cta.Ahorro 1171-0009-1794 TRANSFER. SECTOR ELECTRICO</v>
          </cell>
          <cell r="D45">
            <v>1348816912.4000001</v>
          </cell>
          <cell r="E45">
            <v>46339380.200000003</v>
          </cell>
          <cell r="F45">
            <v>0</v>
          </cell>
          <cell r="G45">
            <v>1395156292.5999999</v>
          </cell>
        </row>
        <row r="46">
          <cell r="B46">
            <v>11100604</v>
          </cell>
          <cell r="C46" t="str">
            <v>BANCO BBVA</v>
          </cell>
          <cell r="D46">
            <v>0</v>
          </cell>
          <cell r="E46">
            <v>32717444</v>
          </cell>
          <cell r="F46">
            <v>32717444</v>
          </cell>
          <cell r="G46">
            <v>0</v>
          </cell>
        </row>
        <row r="47">
          <cell r="B47">
            <v>1110060408</v>
          </cell>
          <cell r="C47" t="str">
            <v>Cta.Ahorro 719-04408-3 Sob.Amb.Plato</v>
          </cell>
          <cell r="D47">
            <v>0</v>
          </cell>
          <cell r="E47">
            <v>32717444</v>
          </cell>
          <cell r="F47">
            <v>32717444</v>
          </cell>
          <cell r="G47">
            <v>0</v>
          </cell>
        </row>
        <row r="48">
          <cell r="B48">
            <v>11100605</v>
          </cell>
          <cell r="C48" t="str">
            <v>BANCO AGRARIO DE COLOMBIA</v>
          </cell>
          <cell r="D48">
            <v>22552016</v>
          </cell>
          <cell r="E48">
            <v>5913</v>
          </cell>
          <cell r="F48">
            <v>0</v>
          </cell>
          <cell r="G48">
            <v>22557929</v>
          </cell>
        </row>
        <row r="49">
          <cell r="B49">
            <v>1110060501</v>
          </cell>
          <cell r="C49" t="str">
            <v>Cta.Ahorro 0-4212-012693-2 Aracataca</v>
          </cell>
          <cell r="D49">
            <v>115</v>
          </cell>
          <cell r="E49">
            <v>0</v>
          </cell>
          <cell r="F49">
            <v>0</v>
          </cell>
          <cell r="G49">
            <v>115</v>
          </cell>
        </row>
        <row r="50">
          <cell r="B50">
            <v>1110060503</v>
          </cell>
          <cell r="C50" t="str">
            <v>Cta.Ahorro 4-4209-300836-1 Cienaga</v>
          </cell>
          <cell r="D50">
            <v>22490340</v>
          </cell>
          <cell r="E50">
            <v>5913</v>
          </cell>
          <cell r="F50">
            <v>0</v>
          </cell>
          <cell r="G50">
            <v>22496253</v>
          </cell>
        </row>
        <row r="51">
          <cell r="B51">
            <v>1110060504</v>
          </cell>
          <cell r="C51" t="str">
            <v>Cta.Ahorro 4-4263-2-03278-4</v>
          </cell>
          <cell r="D51">
            <v>61561</v>
          </cell>
          <cell r="E51">
            <v>0</v>
          </cell>
          <cell r="F51">
            <v>0</v>
          </cell>
          <cell r="G51">
            <v>61561</v>
          </cell>
        </row>
        <row r="52">
          <cell r="B52">
            <v>11100606</v>
          </cell>
          <cell r="C52" t="str">
            <v>BANCO DE OCCIDENTE</v>
          </cell>
          <cell r="D52">
            <v>190638792.47999999</v>
          </cell>
          <cell r="E52">
            <v>111377.81</v>
          </cell>
          <cell r="F52">
            <v>71685.600000000006</v>
          </cell>
          <cell r="G52">
            <v>190678484.69</v>
          </cell>
        </row>
        <row r="53">
          <cell r="B53">
            <v>1110060604</v>
          </cell>
          <cell r="C53" t="str">
            <v>Cta.Ahorro 870-93200-1 USO AGUA</v>
          </cell>
          <cell r="D53">
            <v>190638792.47999999</v>
          </cell>
          <cell r="E53">
            <v>111377.81</v>
          </cell>
          <cell r="F53">
            <v>71685.600000000006</v>
          </cell>
          <cell r="G53">
            <v>190678484.69</v>
          </cell>
        </row>
        <row r="54">
          <cell r="B54">
            <v>11100608</v>
          </cell>
          <cell r="C54" t="str">
            <v>BANCO DE BOGOTA</v>
          </cell>
          <cell r="D54">
            <v>1181188911.53</v>
          </cell>
          <cell r="E54">
            <v>194654424.27000001</v>
          </cell>
          <cell r="F54">
            <v>91364</v>
          </cell>
          <cell r="G54">
            <v>1375751971.8</v>
          </cell>
        </row>
        <row r="55">
          <cell r="B55">
            <v>1110060801</v>
          </cell>
          <cell r="C55" t="str">
            <v>Cta.Ahorro 220188411 Sobretasa Amb.</v>
          </cell>
          <cell r="D55">
            <v>126860134</v>
          </cell>
          <cell r="E55">
            <v>10572</v>
          </cell>
          <cell r="F55">
            <v>0</v>
          </cell>
          <cell r="G55">
            <v>126870706</v>
          </cell>
        </row>
        <row r="56">
          <cell r="B56">
            <v>1110060802</v>
          </cell>
          <cell r="C56" t="str">
            <v>CTA AH 221128077 SOBRE TASA AMB</v>
          </cell>
          <cell r="D56">
            <v>1054328777.53</v>
          </cell>
          <cell r="E56">
            <v>194643852.27000001</v>
          </cell>
          <cell r="F56">
            <v>91364</v>
          </cell>
          <cell r="G56">
            <v>1248881265.8</v>
          </cell>
        </row>
        <row r="57">
          <cell r="B57">
            <v>11100609</v>
          </cell>
          <cell r="C57" t="str">
            <v>BANCOLOMBIA</v>
          </cell>
          <cell r="D57">
            <v>83542235.950000003</v>
          </cell>
          <cell r="E57">
            <v>2975618.79</v>
          </cell>
          <cell r="F57">
            <v>0</v>
          </cell>
          <cell r="G57">
            <v>86517854.739999995</v>
          </cell>
        </row>
        <row r="58">
          <cell r="B58">
            <v>1110060901</v>
          </cell>
          <cell r="C58" t="str">
            <v>Cta.Ahorro 516-591064-11 FCA</v>
          </cell>
          <cell r="D58">
            <v>5902.43</v>
          </cell>
          <cell r="E58">
            <v>0</v>
          </cell>
          <cell r="F58">
            <v>0</v>
          </cell>
          <cell r="G58">
            <v>5902.43</v>
          </cell>
        </row>
        <row r="59">
          <cell r="B59">
            <v>1110060902</v>
          </cell>
          <cell r="C59" t="str">
            <v>Cta.Ahorro 512-938672-95 Sob.Amb.Tenerife</v>
          </cell>
          <cell r="D59">
            <v>83536333.519999996</v>
          </cell>
          <cell r="E59">
            <v>2975618.79</v>
          </cell>
          <cell r="F59">
            <v>0</v>
          </cell>
          <cell r="G59">
            <v>86511952.310000002</v>
          </cell>
        </row>
        <row r="60">
          <cell r="B60">
            <v>11100690</v>
          </cell>
          <cell r="C60" t="str">
            <v>RECURSOS CON DESTINACION ESPECIFICA CUENTA DE AHORRO</v>
          </cell>
          <cell r="D60">
            <v>1449796271.1700001</v>
          </cell>
          <cell r="E60">
            <v>476167655.93000001</v>
          </cell>
          <cell r="F60">
            <v>273192291.07999998</v>
          </cell>
          <cell r="G60">
            <v>1652771636.02</v>
          </cell>
        </row>
        <row r="61">
          <cell r="B61">
            <v>1110069001</v>
          </cell>
          <cell r="C61" t="str">
            <v>BBVA 518-30515-6 Tasa Retributiva</v>
          </cell>
          <cell r="D61">
            <v>728787849.35000002</v>
          </cell>
          <cell r="E61">
            <v>113567877</v>
          </cell>
          <cell r="F61">
            <v>273149041.81</v>
          </cell>
          <cell r="G61">
            <v>569206684.53999996</v>
          </cell>
        </row>
        <row r="62">
          <cell r="B62">
            <v>1110069003</v>
          </cell>
          <cell r="C62" t="str">
            <v>DAVIVIENDA 117100072075 CONV.769 ADR</v>
          </cell>
          <cell r="D62">
            <v>2520819.16</v>
          </cell>
          <cell r="E62">
            <v>1094.1199999999999</v>
          </cell>
          <cell r="F62">
            <v>0</v>
          </cell>
          <cell r="G62">
            <v>2521913.2799999998</v>
          </cell>
        </row>
        <row r="63">
          <cell r="B63">
            <v>1110069004</v>
          </cell>
          <cell r="C63" t="str">
            <v>DAVIVIENDA 117100073578  CV.517 ADR</v>
          </cell>
          <cell r="D63">
            <v>3392295.15</v>
          </cell>
          <cell r="E63">
            <v>288.33999999999997</v>
          </cell>
          <cell r="F63">
            <v>0</v>
          </cell>
          <cell r="G63">
            <v>3392583.49</v>
          </cell>
        </row>
        <row r="64">
          <cell r="B64">
            <v>1110069006</v>
          </cell>
          <cell r="C64" t="str">
            <v>COLPATRIA 7172005471 CV 198/17 CORPOCESAR</v>
          </cell>
          <cell r="D64">
            <v>82671681.75</v>
          </cell>
          <cell r="E64">
            <v>701.22</v>
          </cell>
          <cell r="F64">
            <v>49.27</v>
          </cell>
          <cell r="G64">
            <v>82672333.700000003</v>
          </cell>
        </row>
        <row r="65">
          <cell r="B65">
            <v>1110069008</v>
          </cell>
          <cell r="C65" t="str">
            <v>DAVIVIENDA CTA AH 117170037404 TASA FORESTAL</v>
          </cell>
          <cell r="D65">
            <v>38999361.68</v>
          </cell>
          <cell r="E65">
            <v>3314.94</v>
          </cell>
          <cell r="F65">
            <v>0</v>
          </cell>
          <cell r="G65">
            <v>39002676.619999997</v>
          </cell>
        </row>
        <row r="66">
          <cell r="B66">
            <v>1110069010</v>
          </cell>
          <cell r="C66" t="str">
            <v>DAVIVIENDA CTA AH 117100092909 TUA</v>
          </cell>
          <cell r="D66">
            <v>279277454.50999999</v>
          </cell>
          <cell r="E66">
            <v>238174704.09999999</v>
          </cell>
          <cell r="F66">
            <v>43200</v>
          </cell>
          <cell r="G66">
            <v>517408958.61000001</v>
          </cell>
        </row>
        <row r="67">
          <cell r="B67">
            <v>1110069011</v>
          </cell>
          <cell r="C67" t="str">
            <v>DAVIVIENDA CTA AH 117100092917 TASA RETRIBUTIVA</v>
          </cell>
          <cell r="D67">
            <v>314146809.56999999</v>
          </cell>
          <cell r="E67">
            <v>124419676.20999999</v>
          </cell>
          <cell r="F67">
            <v>0</v>
          </cell>
          <cell r="G67">
            <v>438566485.77999997</v>
          </cell>
        </row>
        <row r="68">
          <cell r="B68">
            <v>13</v>
          </cell>
          <cell r="C68" t="str">
            <v>CUENTAS POR COBRAR</v>
          </cell>
          <cell r="D68">
            <v>16075871154.469999</v>
          </cell>
          <cell r="E68">
            <v>11658753999.65</v>
          </cell>
          <cell r="F68">
            <v>6360397394.8999996</v>
          </cell>
          <cell r="G68">
            <v>21374227759.220001</v>
          </cell>
        </row>
        <row r="69">
          <cell r="B69">
            <v>1311</v>
          </cell>
          <cell r="C69" t="str">
            <v>CONTRIBUCIONES, TASAS E INGRESOS NO TRIBUTARIOS</v>
          </cell>
          <cell r="D69">
            <v>19131371494.98</v>
          </cell>
          <cell r="E69">
            <v>5078472634.9799995</v>
          </cell>
          <cell r="F69">
            <v>5496971407.6300001</v>
          </cell>
          <cell r="G69">
            <v>18712872722.330002</v>
          </cell>
        </row>
        <row r="70">
          <cell r="B70">
            <v>131101</v>
          </cell>
          <cell r="C70" t="str">
            <v>TASAS</v>
          </cell>
          <cell r="D70">
            <v>18366304898.630001</v>
          </cell>
          <cell r="E70">
            <v>1081948770.71</v>
          </cell>
          <cell r="F70">
            <v>1453911896.3599999</v>
          </cell>
          <cell r="G70">
            <v>17994341772.98</v>
          </cell>
        </row>
        <row r="71">
          <cell r="B71">
            <v>13110101</v>
          </cell>
          <cell r="C71" t="str">
            <v>TASA POR UTILIZACION DE RECURSOS NATURALES</v>
          </cell>
          <cell r="D71">
            <v>4977679209.1599998</v>
          </cell>
          <cell r="E71">
            <v>1471978.5</v>
          </cell>
          <cell r="F71">
            <v>154027871.83000001</v>
          </cell>
          <cell r="G71">
            <v>4825123315.8299999</v>
          </cell>
        </row>
        <row r="72">
          <cell r="B72">
            <v>1311010101</v>
          </cell>
          <cell r="C72" t="str">
            <v>Uso de Aguas</v>
          </cell>
          <cell r="D72">
            <v>4959942086.2399998</v>
          </cell>
          <cell r="E72">
            <v>1139978.5</v>
          </cell>
          <cell r="F72">
            <v>153695871.83000001</v>
          </cell>
          <cell r="G72">
            <v>4807386192.9099998</v>
          </cell>
        </row>
        <row r="73">
          <cell r="B73">
            <v>1311010102</v>
          </cell>
          <cell r="C73" t="str">
            <v>Movilizacion Forestal</v>
          </cell>
          <cell r="D73">
            <v>0</v>
          </cell>
          <cell r="E73">
            <v>332000</v>
          </cell>
          <cell r="F73">
            <v>332000</v>
          </cell>
          <cell r="G73">
            <v>0</v>
          </cell>
        </row>
        <row r="74">
          <cell r="B74">
            <v>1311010104</v>
          </cell>
          <cell r="C74" t="str">
            <v>Tasa Aprovechamiento Forestal</v>
          </cell>
          <cell r="D74">
            <v>17737122.920000002</v>
          </cell>
          <cell r="E74">
            <v>0</v>
          </cell>
          <cell r="F74">
            <v>0</v>
          </cell>
          <cell r="G74">
            <v>17737122.920000002</v>
          </cell>
        </row>
        <row r="75">
          <cell r="B75">
            <v>13110102</v>
          </cell>
          <cell r="C75" t="str">
            <v>TASA POR CONTAMINACION DE RECURSOS</v>
          </cell>
          <cell r="D75">
            <v>13101316136.110001</v>
          </cell>
          <cell r="E75">
            <v>1080476791.71</v>
          </cell>
          <cell r="F75">
            <v>1290651900.5799999</v>
          </cell>
          <cell r="G75">
            <v>12891141027.24</v>
          </cell>
        </row>
        <row r="76">
          <cell r="B76">
            <v>1311010202</v>
          </cell>
          <cell r="C76" t="str">
            <v>Tasa Retributiva</v>
          </cell>
          <cell r="D76">
            <v>13101316136.110001</v>
          </cell>
          <cell r="E76">
            <v>3571291.71</v>
          </cell>
          <cell r="F76">
            <v>213746400.58000001</v>
          </cell>
          <cell r="G76">
            <v>12891141027.24</v>
          </cell>
        </row>
        <row r="77">
          <cell r="B77">
            <v>1311010203</v>
          </cell>
          <cell r="C77" t="str">
            <v>Sobretasa al Peaje 5%</v>
          </cell>
          <cell r="D77">
            <v>0</v>
          </cell>
          <cell r="E77">
            <v>530257500</v>
          </cell>
          <cell r="F77">
            <v>530257500</v>
          </cell>
          <cell r="G77">
            <v>0</v>
          </cell>
        </row>
        <row r="78">
          <cell r="B78">
            <v>1311010204</v>
          </cell>
          <cell r="C78" t="str">
            <v>Sobretasa al Peaje 3%</v>
          </cell>
          <cell r="D78">
            <v>0</v>
          </cell>
          <cell r="E78">
            <v>296231800</v>
          </cell>
          <cell r="F78">
            <v>296231800</v>
          </cell>
          <cell r="G78">
            <v>0</v>
          </cell>
        </row>
        <row r="79">
          <cell r="B79">
            <v>1311010205</v>
          </cell>
          <cell r="C79" t="str">
            <v>Sobretasa al Peaje Tucurinca 8%</v>
          </cell>
          <cell r="D79">
            <v>0</v>
          </cell>
          <cell r="E79">
            <v>250416200</v>
          </cell>
          <cell r="F79">
            <v>250416200</v>
          </cell>
          <cell r="G79">
            <v>0</v>
          </cell>
        </row>
        <row r="80">
          <cell r="B80">
            <v>13110103</v>
          </cell>
          <cell r="C80" t="str">
            <v xml:space="preserve">TASA DE SEGUIMIENTO </v>
          </cell>
          <cell r="D80">
            <v>287309553.36000001</v>
          </cell>
          <cell r="E80">
            <v>0.5</v>
          </cell>
          <cell r="F80">
            <v>9232123.9499999993</v>
          </cell>
          <cell r="G80">
            <v>278077429.91000003</v>
          </cell>
        </row>
        <row r="81">
          <cell r="B81">
            <v>1311010301</v>
          </cell>
          <cell r="C81" t="str">
            <v>Seguimiento de instrumentos de control y manejo amb.</v>
          </cell>
          <cell r="D81">
            <v>287309553.36000001</v>
          </cell>
          <cell r="E81">
            <v>0.5</v>
          </cell>
          <cell r="F81">
            <v>9232123.9499999993</v>
          </cell>
          <cell r="G81">
            <v>278077429.91000003</v>
          </cell>
        </row>
        <row r="82">
          <cell r="B82">
            <v>131102</v>
          </cell>
          <cell r="C82" t="str">
            <v>MULTAS Y SANCIONES</v>
          </cell>
          <cell r="D82">
            <v>183447270</v>
          </cell>
          <cell r="E82">
            <v>0</v>
          </cell>
          <cell r="F82">
            <v>0</v>
          </cell>
          <cell r="G82">
            <v>183447270</v>
          </cell>
        </row>
        <row r="83">
          <cell r="B83">
            <v>13110201</v>
          </cell>
          <cell r="C83" t="str">
            <v>MULTAS Y SANCIONES</v>
          </cell>
          <cell r="D83">
            <v>183447270</v>
          </cell>
          <cell r="E83">
            <v>0</v>
          </cell>
          <cell r="F83">
            <v>0</v>
          </cell>
          <cell r="G83">
            <v>183447270</v>
          </cell>
        </row>
        <row r="84">
          <cell r="B84">
            <v>1311020101</v>
          </cell>
          <cell r="C84" t="str">
            <v>Multas y Sanciones</v>
          </cell>
          <cell r="D84">
            <v>183447270</v>
          </cell>
          <cell r="E84">
            <v>0</v>
          </cell>
          <cell r="F84">
            <v>0</v>
          </cell>
          <cell r="G84">
            <v>183447270</v>
          </cell>
        </row>
        <row r="85">
          <cell r="B85">
            <v>131103</v>
          </cell>
          <cell r="C85" t="str">
            <v>INTERESES</v>
          </cell>
          <cell r="D85">
            <v>91231450.349999994</v>
          </cell>
          <cell r="E85">
            <v>5847225</v>
          </cell>
          <cell r="F85">
            <v>3637379</v>
          </cell>
          <cell r="G85">
            <v>93441296.349999994</v>
          </cell>
        </row>
        <row r="86">
          <cell r="B86">
            <v>13110302</v>
          </cell>
          <cell r="C86" t="str">
            <v>TASA RETRIBUTIVA</v>
          </cell>
          <cell r="D86">
            <v>86683509</v>
          </cell>
          <cell r="E86">
            <v>2268642</v>
          </cell>
          <cell r="F86">
            <v>146990</v>
          </cell>
          <cell r="G86">
            <v>88805161</v>
          </cell>
        </row>
        <row r="87">
          <cell r="B87">
            <v>1311030201</v>
          </cell>
          <cell r="C87" t="str">
            <v>Tasa Retributiva</v>
          </cell>
          <cell r="D87">
            <v>86683509</v>
          </cell>
          <cell r="E87">
            <v>2268642</v>
          </cell>
          <cell r="F87">
            <v>146990</v>
          </cell>
          <cell r="G87">
            <v>88805161</v>
          </cell>
        </row>
        <row r="88">
          <cell r="B88">
            <v>13110303</v>
          </cell>
          <cell r="C88" t="str">
            <v>SEGUIMIENTO E INSTRUMENTOS DE CONTROL</v>
          </cell>
          <cell r="D88">
            <v>990343</v>
          </cell>
          <cell r="E88">
            <v>2667511</v>
          </cell>
          <cell r="F88">
            <v>2647439</v>
          </cell>
          <cell r="G88">
            <v>1010415</v>
          </cell>
        </row>
        <row r="89">
          <cell r="B89">
            <v>1311030301</v>
          </cell>
          <cell r="C89" t="str">
            <v>Seguimiento e instrumentos de control</v>
          </cell>
          <cell r="D89">
            <v>990343</v>
          </cell>
          <cell r="E89">
            <v>2667511</v>
          </cell>
          <cell r="F89">
            <v>2647439</v>
          </cell>
          <cell r="G89">
            <v>1010415</v>
          </cell>
        </row>
        <row r="90">
          <cell r="B90">
            <v>13110304</v>
          </cell>
          <cell r="C90" t="str">
            <v>TASA POR USO DE AGUA</v>
          </cell>
          <cell r="D90">
            <v>3557598.35</v>
          </cell>
          <cell r="E90">
            <v>911072</v>
          </cell>
          <cell r="F90">
            <v>842950</v>
          </cell>
          <cell r="G90">
            <v>3625720.35</v>
          </cell>
        </row>
        <row r="91">
          <cell r="B91">
            <v>1311030401</v>
          </cell>
          <cell r="C91" t="str">
            <v>Tasa por uso de agua</v>
          </cell>
          <cell r="D91">
            <v>3557598.35</v>
          </cell>
          <cell r="E91">
            <v>911072</v>
          </cell>
          <cell r="F91">
            <v>842950</v>
          </cell>
          <cell r="G91">
            <v>3625720.35</v>
          </cell>
        </row>
        <row r="92">
          <cell r="B92">
            <v>131118</v>
          </cell>
          <cell r="C92" t="str">
            <v>LICENCIAS</v>
          </cell>
          <cell r="D92">
            <v>4333002</v>
          </cell>
          <cell r="E92">
            <v>49934842</v>
          </cell>
          <cell r="F92">
            <v>51326538</v>
          </cell>
          <cell r="G92">
            <v>2941306</v>
          </cell>
        </row>
        <row r="93">
          <cell r="B93">
            <v>13111801</v>
          </cell>
          <cell r="C93" t="str">
            <v>LICENCIAS AMBIENTALES</v>
          </cell>
          <cell r="D93">
            <v>2941306</v>
          </cell>
          <cell r="E93">
            <v>0</v>
          </cell>
          <cell r="F93">
            <v>0</v>
          </cell>
          <cell r="G93">
            <v>2941306</v>
          </cell>
        </row>
        <row r="94">
          <cell r="B94">
            <v>1311180101</v>
          </cell>
          <cell r="C94" t="str">
            <v>Licencias Ambientales</v>
          </cell>
          <cell r="D94">
            <v>2941306</v>
          </cell>
          <cell r="E94">
            <v>0</v>
          </cell>
          <cell r="F94">
            <v>0</v>
          </cell>
          <cell r="G94">
            <v>2941306</v>
          </cell>
        </row>
        <row r="95">
          <cell r="B95">
            <v>13111802</v>
          </cell>
          <cell r="C95" t="str">
            <v>EVALUACIONES DE PERMISOS AMBIENTALES</v>
          </cell>
          <cell r="D95">
            <v>1391696</v>
          </cell>
          <cell r="E95">
            <v>49934842</v>
          </cell>
          <cell r="F95">
            <v>51326538</v>
          </cell>
          <cell r="G95">
            <v>0</v>
          </cell>
        </row>
        <row r="96">
          <cell r="B96">
            <v>1311180201</v>
          </cell>
          <cell r="C96" t="str">
            <v>Evaluaciones Uso de Agua</v>
          </cell>
          <cell r="D96">
            <v>0</v>
          </cell>
          <cell r="E96">
            <v>30078580</v>
          </cell>
          <cell r="F96">
            <v>30078580</v>
          </cell>
          <cell r="G96">
            <v>0</v>
          </cell>
        </row>
        <row r="97">
          <cell r="B97">
            <v>1311180202</v>
          </cell>
          <cell r="C97" t="str">
            <v>Vertimientos</v>
          </cell>
          <cell r="D97">
            <v>0</v>
          </cell>
          <cell r="E97">
            <v>7621183</v>
          </cell>
          <cell r="F97">
            <v>7621183</v>
          </cell>
          <cell r="G97">
            <v>0</v>
          </cell>
        </row>
        <row r="98">
          <cell r="B98">
            <v>1311180204</v>
          </cell>
          <cell r="C98" t="str">
            <v>Aprovechamiento Forestal</v>
          </cell>
          <cell r="D98">
            <v>0</v>
          </cell>
          <cell r="E98">
            <v>6537221</v>
          </cell>
          <cell r="F98">
            <v>6537221</v>
          </cell>
          <cell r="G98">
            <v>0</v>
          </cell>
        </row>
        <row r="99">
          <cell r="B99">
            <v>1311180207</v>
          </cell>
          <cell r="C99" t="str">
            <v>Ocupacion de Cauce</v>
          </cell>
          <cell r="D99">
            <v>1391696</v>
          </cell>
          <cell r="E99">
            <v>2690000</v>
          </cell>
          <cell r="F99">
            <v>4081696</v>
          </cell>
          <cell r="G99">
            <v>0</v>
          </cell>
        </row>
        <row r="100">
          <cell r="B100">
            <v>1311180210</v>
          </cell>
          <cell r="C100" t="str">
            <v>Prospeccion y Exploracion</v>
          </cell>
          <cell r="D100">
            <v>0</v>
          </cell>
          <cell r="E100">
            <v>3007858</v>
          </cell>
          <cell r="F100">
            <v>3007858</v>
          </cell>
          <cell r="G100">
            <v>0</v>
          </cell>
        </row>
        <row r="101">
          <cell r="B101">
            <v>131126</v>
          </cell>
          <cell r="C101" t="str">
            <v>SOBRETASA AMBIENTAL</v>
          </cell>
          <cell r="D101">
            <v>0</v>
          </cell>
          <cell r="E101">
            <v>3894520995.27</v>
          </cell>
          <cell r="F101">
            <v>3894520995.27</v>
          </cell>
          <cell r="G101">
            <v>0</v>
          </cell>
        </row>
        <row r="102">
          <cell r="B102">
            <v>13112601</v>
          </cell>
          <cell r="C102" t="str">
            <v>SOBRE TASA AMBIENTAL AL IMPTO PREDIAL</v>
          </cell>
          <cell r="D102">
            <v>0</v>
          </cell>
          <cell r="E102">
            <v>3894520995.27</v>
          </cell>
          <cell r="F102">
            <v>3894520995.27</v>
          </cell>
          <cell r="G102">
            <v>0</v>
          </cell>
        </row>
        <row r="103">
          <cell r="B103">
            <v>1311260101</v>
          </cell>
          <cell r="C103" t="str">
            <v>Sobre Tasa Ambiental al Impto. Predial V.Actual</v>
          </cell>
          <cell r="D103">
            <v>0</v>
          </cell>
          <cell r="E103">
            <v>3894520995.27</v>
          </cell>
          <cell r="F103">
            <v>3894520995.27</v>
          </cell>
          <cell r="G103">
            <v>0</v>
          </cell>
        </row>
        <row r="104">
          <cell r="B104">
            <v>131127</v>
          </cell>
          <cell r="C104" t="str">
            <v>CONTRIBUCIONES</v>
          </cell>
          <cell r="D104">
            <v>0</v>
          </cell>
          <cell r="E104">
            <v>46220802</v>
          </cell>
          <cell r="F104">
            <v>46220802</v>
          </cell>
          <cell r="G104">
            <v>0</v>
          </cell>
        </row>
        <row r="105">
          <cell r="B105">
            <v>13112701</v>
          </cell>
          <cell r="C105" t="str">
            <v>CONTRIBUCIONES</v>
          </cell>
          <cell r="D105">
            <v>0</v>
          </cell>
          <cell r="E105">
            <v>46220802</v>
          </cell>
          <cell r="F105">
            <v>46220802</v>
          </cell>
          <cell r="G105">
            <v>0</v>
          </cell>
        </row>
        <row r="106">
          <cell r="B106">
            <v>1311270101</v>
          </cell>
          <cell r="C106" t="str">
            <v>Contribuciones Sector Electrico</v>
          </cell>
          <cell r="D106">
            <v>0</v>
          </cell>
          <cell r="E106">
            <v>46220802</v>
          </cell>
          <cell r="F106">
            <v>46220802</v>
          </cell>
          <cell r="G106">
            <v>0</v>
          </cell>
        </row>
        <row r="107">
          <cell r="B107">
            <v>131190</v>
          </cell>
          <cell r="C107" t="str">
            <v>OTRAS CONTRIBUCIONES, TASAS E INGRESOS NO TRIBUTARIOS</v>
          </cell>
          <cell r="D107">
            <v>486054874</v>
          </cell>
          <cell r="E107">
            <v>0</v>
          </cell>
          <cell r="F107">
            <v>47353797</v>
          </cell>
          <cell r="G107">
            <v>438701077</v>
          </cell>
        </row>
        <row r="108">
          <cell r="B108">
            <v>13119002</v>
          </cell>
          <cell r="C108" t="str">
            <v>CONVENIOS</v>
          </cell>
          <cell r="D108">
            <v>486054874</v>
          </cell>
          <cell r="E108">
            <v>0</v>
          </cell>
          <cell r="F108">
            <v>47353797</v>
          </cell>
          <cell r="G108">
            <v>438701077</v>
          </cell>
        </row>
        <row r="109">
          <cell r="B109">
            <v>1311900201</v>
          </cell>
          <cell r="C109" t="str">
            <v>Convenio Red de Monitoreo Ambiental</v>
          </cell>
          <cell r="D109">
            <v>486054874</v>
          </cell>
          <cell r="E109">
            <v>0</v>
          </cell>
          <cell r="F109">
            <v>47353797</v>
          </cell>
          <cell r="G109">
            <v>438701077</v>
          </cell>
        </row>
        <row r="110">
          <cell r="B110">
            <v>1337</v>
          </cell>
          <cell r="C110" t="str">
            <v>TRANSFERENCIAS POR COBRAR</v>
          </cell>
          <cell r="D110">
            <v>227108477.99000001</v>
          </cell>
          <cell r="E110">
            <v>513680740.30000001</v>
          </cell>
          <cell r="F110">
            <v>526652946</v>
          </cell>
          <cell r="G110">
            <v>214136272.28999999</v>
          </cell>
        </row>
        <row r="111">
          <cell r="B111">
            <v>133712</v>
          </cell>
          <cell r="C111" t="str">
            <v>OTRAS TRANSFERENCIAS</v>
          </cell>
          <cell r="D111">
            <v>227108477.99000001</v>
          </cell>
          <cell r="E111">
            <v>513680740.30000001</v>
          </cell>
          <cell r="F111">
            <v>526652946</v>
          </cell>
          <cell r="G111">
            <v>214136272.28999999</v>
          </cell>
        </row>
        <row r="112">
          <cell r="B112">
            <v>13371202</v>
          </cell>
          <cell r="C112" t="str">
            <v>OTRAS TRANSFERENCIAS POR COBRAR PORCENTAJE AMBIENTAL SOBRE EL TOTAL RECAUDADO</v>
          </cell>
          <cell r="D112">
            <v>227108477.99000001</v>
          </cell>
          <cell r="E112">
            <v>96245745.299999997</v>
          </cell>
          <cell r="F112">
            <v>109217951</v>
          </cell>
          <cell r="G112">
            <v>214136272.28999999</v>
          </cell>
        </row>
        <row r="113">
          <cell r="B113">
            <v>1337120201</v>
          </cell>
          <cell r="C113" t="str">
            <v>Otras Transferencias Por Cobrar Porcentaje Ambiental Sobre El Total Recaudado-V ACTUAL</v>
          </cell>
          <cell r="D113">
            <v>10498632.060000001</v>
          </cell>
          <cell r="E113">
            <v>96245745.299999997</v>
          </cell>
          <cell r="F113">
            <v>96245745</v>
          </cell>
          <cell r="G113">
            <v>10498632.359999999</v>
          </cell>
        </row>
        <row r="114">
          <cell r="B114">
            <v>1337120202</v>
          </cell>
          <cell r="C114" t="str">
            <v>Otras Transferencias Por Cobrar Porcentaje Ambiental Sobre El Total Recaudado-V ANTERIOR</v>
          </cell>
          <cell r="D114">
            <v>216609845.93000001</v>
          </cell>
          <cell r="E114">
            <v>0</v>
          </cell>
          <cell r="F114">
            <v>12972206</v>
          </cell>
          <cell r="G114">
            <v>203637639.93000001</v>
          </cell>
        </row>
        <row r="115">
          <cell r="B115">
            <v>13371204</v>
          </cell>
          <cell r="C115" t="str">
            <v>PARA FUNCIONAMIENTO GASTOS DE PERSONAL</v>
          </cell>
          <cell r="D115">
            <v>0</v>
          </cell>
          <cell r="E115">
            <v>417434995</v>
          </cell>
          <cell r="F115">
            <v>417434995</v>
          </cell>
          <cell r="G115">
            <v>0</v>
          </cell>
        </row>
        <row r="116">
          <cell r="B116">
            <v>1337120401</v>
          </cell>
          <cell r="C116" t="str">
            <v>Gastos de Personal</v>
          </cell>
          <cell r="D116">
            <v>0</v>
          </cell>
          <cell r="E116">
            <v>417434995</v>
          </cell>
          <cell r="F116">
            <v>417434995</v>
          </cell>
          <cell r="G116">
            <v>0</v>
          </cell>
        </row>
        <row r="117">
          <cell r="B117">
            <v>1384</v>
          </cell>
          <cell r="C117" t="str">
            <v>OTRAS CUENTAS POR COBRAR</v>
          </cell>
          <cell r="D117">
            <v>1123929731.47</v>
          </cell>
          <cell r="E117">
            <v>6059776715.1899996</v>
          </cell>
          <cell r="F117">
            <v>336773041.26999998</v>
          </cell>
          <cell r="G117">
            <v>6846933405.3900003</v>
          </cell>
        </row>
        <row r="118">
          <cell r="B118">
            <v>138410</v>
          </cell>
          <cell r="C118" t="str">
            <v>DERECHOS COBRADOS POR TERCEROS</v>
          </cell>
          <cell r="D118">
            <v>872876639.48000002</v>
          </cell>
          <cell r="E118">
            <v>3862899064.27</v>
          </cell>
          <cell r="F118">
            <v>235499100.27000001</v>
          </cell>
          <cell r="G118">
            <v>4500276603.4799995</v>
          </cell>
        </row>
        <row r="119">
          <cell r="B119">
            <v>13841001</v>
          </cell>
          <cell r="C119" t="str">
            <v>RECAUDO DE LA SOBRETASA AMBIENTAL</v>
          </cell>
          <cell r="D119">
            <v>872876639.48000002</v>
          </cell>
          <cell r="E119">
            <v>3862899064.27</v>
          </cell>
          <cell r="F119">
            <v>235499100.27000001</v>
          </cell>
          <cell r="G119">
            <v>4500276603.4799995</v>
          </cell>
        </row>
        <row r="120">
          <cell r="B120">
            <v>1384100101</v>
          </cell>
          <cell r="C120" t="str">
            <v>Recaudo De La Sobretasa Ambiental Vigencia ACTUAL</v>
          </cell>
          <cell r="D120">
            <v>31621931</v>
          </cell>
          <cell r="E120">
            <v>3858355851.27</v>
          </cell>
          <cell r="F120">
            <v>230955887.27000001</v>
          </cell>
          <cell r="G120">
            <v>3659021895</v>
          </cell>
        </row>
        <row r="121">
          <cell r="B121">
            <v>1384100102</v>
          </cell>
          <cell r="C121" t="str">
            <v>Recaudo De La Sobretasa Ambiental Vigencia ANTERIOR</v>
          </cell>
          <cell r="D121">
            <v>841254708.48000002</v>
          </cell>
          <cell r="E121">
            <v>0</v>
          </cell>
          <cell r="F121">
            <v>0</v>
          </cell>
          <cell r="G121">
            <v>841254708.48000002</v>
          </cell>
        </row>
        <row r="122">
          <cell r="B122">
            <v>1384100103</v>
          </cell>
          <cell r="C122" t="str">
            <v>Recaudo Vigencia ACTUAL RURAL De La S.tasa Ambiental</v>
          </cell>
          <cell r="D122">
            <v>0</v>
          </cell>
          <cell r="E122">
            <v>3864365</v>
          </cell>
          <cell r="F122">
            <v>3864365</v>
          </cell>
          <cell r="G122">
            <v>0</v>
          </cell>
        </row>
        <row r="123">
          <cell r="B123">
            <v>1384100104</v>
          </cell>
          <cell r="C123" t="str">
            <v>Recaudo Vigencia ACTUAL URBANA De La S.tasa Ambiental</v>
          </cell>
          <cell r="D123">
            <v>0</v>
          </cell>
          <cell r="E123">
            <v>678848</v>
          </cell>
          <cell r="F123">
            <v>678848</v>
          </cell>
          <cell r="G123">
            <v>0</v>
          </cell>
        </row>
        <row r="124">
          <cell r="B124">
            <v>138426</v>
          </cell>
          <cell r="C124" t="str">
            <v>PAGO POR CUENTA DE TERCEROS</v>
          </cell>
          <cell r="D124">
            <v>100749496.97</v>
          </cell>
          <cell r="E124">
            <v>5663031</v>
          </cell>
          <cell r="F124">
            <v>0</v>
          </cell>
          <cell r="G124">
            <v>106412527.97</v>
          </cell>
        </row>
        <row r="125">
          <cell r="B125">
            <v>13842601</v>
          </cell>
          <cell r="C125" t="str">
            <v>INCAPACIDADES - EPS</v>
          </cell>
          <cell r="D125">
            <v>100749496.97</v>
          </cell>
          <cell r="E125">
            <v>5663031</v>
          </cell>
          <cell r="F125">
            <v>0</v>
          </cell>
          <cell r="G125">
            <v>106412527.97</v>
          </cell>
        </row>
        <row r="126">
          <cell r="B126">
            <v>1384260101</v>
          </cell>
          <cell r="C126" t="str">
            <v>Incapacidades - EPS</v>
          </cell>
          <cell r="D126">
            <v>100749496.97</v>
          </cell>
          <cell r="E126">
            <v>5663031</v>
          </cell>
          <cell r="F126">
            <v>0</v>
          </cell>
          <cell r="G126">
            <v>106412527.97</v>
          </cell>
        </row>
        <row r="127">
          <cell r="B127">
            <v>138435</v>
          </cell>
          <cell r="C127" t="str">
            <v>Otros Intereses de mora</v>
          </cell>
          <cell r="D127">
            <v>141986945.13999999</v>
          </cell>
          <cell r="E127">
            <v>3655763</v>
          </cell>
          <cell r="F127">
            <v>3655763</v>
          </cell>
          <cell r="G127">
            <v>141986945.13999999</v>
          </cell>
        </row>
        <row r="128">
          <cell r="B128">
            <v>13843501</v>
          </cell>
          <cell r="C128" t="str">
            <v>INTERESES DE MORA PORCENTAJE AMBIENTAL</v>
          </cell>
          <cell r="D128">
            <v>35894729.859999999</v>
          </cell>
          <cell r="E128">
            <v>0</v>
          </cell>
          <cell r="F128">
            <v>0</v>
          </cell>
          <cell r="G128">
            <v>35894729.859999999</v>
          </cell>
        </row>
        <row r="129">
          <cell r="B129">
            <v>1384350101</v>
          </cell>
          <cell r="C129" t="str">
            <v>Intereses De Mora Porcentaje Ambiental A Cargo Del Municipio</v>
          </cell>
          <cell r="D129">
            <v>35894729.859999999</v>
          </cell>
          <cell r="E129">
            <v>0</v>
          </cell>
          <cell r="F129">
            <v>0</v>
          </cell>
          <cell r="G129">
            <v>35894729.859999999</v>
          </cell>
        </row>
        <row r="130">
          <cell r="B130">
            <v>13843502</v>
          </cell>
          <cell r="C130" t="str">
            <v>INTERESES DE MORA SOBRETASA AMBIENTAL</v>
          </cell>
          <cell r="D130">
            <v>106092215.28</v>
          </cell>
          <cell r="E130">
            <v>3655763</v>
          </cell>
          <cell r="F130">
            <v>3655763</v>
          </cell>
          <cell r="G130">
            <v>106092215.28</v>
          </cell>
        </row>
        <row r="131">
          <cell r="B131">
            <v>1384350201</v>
          </cell>
          <cell r="C131" t="str">
            <v>Intereses De Mora Sobretasa Ambiental A Cargo Del Municipio</v>
          </cell>
          <cell r="D131">
            <v>81909231.5</v>
          </cell>
          <cell r="E131">
            <v>3655763</v>
          </cell>
          <cell r="F131">
            <v>3655763</v>
          </cell>
          <cell r="G131">
            <v>81909231.5</v>
          </cell>
        </row>
        <row r="132">
          <cell r="B132">
            <v>1384350202</v>
          </cell>
          <cell r="C132" t="str">
            <v>Intereses De Mora Sobretasa Ambiental A Cargo Del Contribuyente</v>
          </cell>
          <cell r="D132">
            <v>24182983.780000001</v>
          </cell>
          <cell r="E132">
            <v>0</v>
          </cell>
          <cell r="F132">
            <v>0</v>
          </cell>
          <cell r="G132">
            <v>24182983.780000001</v>
          </cell>
        </row>
        <row r="133">
          <cell r="B133">
            <v>138490</v>
          </cell>
          <cell r="C133" t="str">
            <v>OTRAS CUENTAS POR COBRAR</v>
          </cell>
          <cell r="D133">
            <v>8316649.8799999999</v>
          </cell>
          <cell r="E133">
            <v>2187558856.9200001</v>
          </cell>
          <cell r="F133">
            <v>97618178</v>
          </cell>
          <cell r="G133">
            <v>2098257328.8</v>
          </cell>
        </row>
        <row r="134">
          <cell r="B134">
            <v>13849001</v>
          </cell>
          <cell r="C134" t="str">
            <v>OTRAS CUENTAS POR COBRAR</v>
          </cell>
          <cell r="D134">
            <v>8316649.8799999999</v>
          </cell>
          <cell r="E134">
            <v>2187558856.9200001</v>
          </cell>
          <cell r="F134">
            <v>97618178</v>
          </cell>
          <cell r="G134">
            <v>2098257328.8</v>
          </cell>
        </row>
        <row r="135">
          <cell r="B135">
            <v>1384900101</v>
          </cell>
          <cell r="C135" t="str">
            <v>Otras Cuentas por Cobrar</v>
          </cell>
          <cell r="D135">
            <v>8316649.8799999999</v>
          </cell>
          <cell r="E135">
            <v>98148363</v>
          </cell>
          <cell r="F135">
            <v>97618178</v>
          </cell>
          <cell r="G135">
            <v>8846834.8800000008</v>
          </cell>
        </row>
        <row r="136">
          <cell r="B136">
            <v>1384900102</v>
          </cell>
          <cell r="C136" t="str">
            <v>retenciones SGR</v>
          </cell>
          <cell r="D136">
            <v>0</v>
          </cell>
          <cell r="E136">
            <v>2089410493.9200001</v>
          </cell>
          <cell r="F136">
            <v>0</v>
          </cell>
          <cell r="G136">
            <v>2089410493.9200001</v>
          </cell>
        </row>
        <row r="137">
          <cell r="B137">
            <v>1385</v>
          </cell>
          <cell r="C137" t="str">
            <v>CUENTAS POR COBRAR DE DIFICIL RECAUDO</v>
          </cell>
          <cell r="D137">
            <v>2717139.57</v>
          </cell>
          <cell r="E137">
            <v>0</v>
          </cell>
          <cell r="F137">
            <v>0</v>
          </cell>
          <cell r="G137">
            <v>2717139.57</v>
          </cell>
        </row>
        <row r="138">
          <cell r="B138">
            <v>138515</v>
          </cell>
          <cell r="C138" t="str">
            <v>Contribuciones, Tasas e Ingresos no tributarios</v>
          </cell>
          <cell r="D138">
            <v>2717139.57</v>
          </cell>
          <cell r="E138">
            <v>0</v>
          </cell>
          <cell r="F138">
            <v>0</v>
          </cell>
          <cell r="G138">
            <v>2717139.57</v>
          </cell>
        </row>
        <row r="139">
          <cell r="B139">
            <v>13851501</v>
          </cell>
          <cell r="C139" t="str">
            <v>INGRESOS NO TRIBUTARIOS</v>
          </cell>
          <cell r="D139">
            <v>2717139.57</v>
          </cell>
          <cell r="E139">
            <v>0</v>
          </cell>
          <cell r="F139">
            <v>0</v>
          </cell>
          <cell r="G139">
            <v>2717139.57</v>
          </cell>
        </row>
        <row r="140">
          <cell r="B140">
            <v>1385150102</v>
          </cell>
          <cell r="C140" t="str">
            <v>Movilizacion fauna</v>
          </cell>
          <cell r="D140">
            <v>805540</v>
          </cell>
          <cell r="E140">
            <v>0</v>
          </cell>
          <cell r="F140">
            <v>0</v>
          </cell>
          <cell r="G140">
            <v>805540</v>
          </cell>
        </row>
        <row r="141">
          <cell r="B141">
            <v>1385150103</v>
          </cell>
          <cell r="C141" t="str">
            <v>Tasa por contaminación de recusos naturales</v>
          </cell>
          <cell r="D141">
            <v>1911599.57</v>
          </cell>
          <cell r="E141">
            <v>0</v>
          </cell>
          <cell r="F141">
            <v>0</v>
          </cell>
          <cell r="G141">
            <v>1911599.57</v>
          </cell>
        </row>
        <row r="142">
          <cell r="B142">
            <v>1386</v>
          </cell>
          <cell r="C142" t="str">
            <v>DETERIORO ACUMULADO DE CUENTAS POR COBRAR</v>
          </cell>
          <cell r="D142">
            <v>-4409255689.54</v>
          </cell>
          <cell r="E142">
            <v>6823909.1799999997</v>
          </cell>
          <cell r="F142">
            <v>0</v>
          </cell>
          <cell r="G142">
            <v>-4402431780.3599997</v>
          </cell>
        </row>
        <row r="143">
          <cell r="B143">
            <v>138614</v>
          </cell>
          <cell r="C143" t="str">
            <v>Contribuciones, Tasas e Ingresos No Tributarios</v>
          </cell>
          <cell r="D143">
            <v>-4389587277.54</v>
          </cell>
          <cell r="E143">
            <v>6823909.1799999997</v>
          </cell>
          <cell r="F143">
            <v>0</v>
          </cell>
          <cell r="G143">
            <v>-4382763368.3599997</v>
          </cell>
        </row>
        <row r="144">
          <cell r="B144">
            <v>13861401</v>
          </cell>
          <cell r="C144" t="str">
            <v>Deterioro de dedudores Tasa de Uso de Agua</v>
          </cell>
          <cell r="D144">
            <v>-1332681573.4000001</v>
          </cell>
          <cell r="E144">
            <v>5174354.34</v>
          </cell>
          <cell r="F144">
            <v>0</v>
          </cell>
          <cell r="G144">
            <v>-1327507219.0599999</v>
          </cell>
        </row>
        <row r="145">
          <cell r="B145">
            <v>1386140101</v>
          </cell>
          <cell r="C145" t="str">
            <v>Deterioro de dedudores Tasa de Uso de Agua</v>
          </cell>
          <cell r="D145">
            <v>-1332681573.4000001</v>
          </cell>
          <cell r="E145">
            <v>5174354.34</v>
          </cell>
          <cell r="F145">
            <v>0</v>
          </cell>
          <cell r="G145">
            <v>-1327507219.0599999</v>
          </cell>
        </row>
        <row r="146">
          <cell r="B146">
            <v>13861402</v>
          </cell>
          <cell r="C146" t="str">
            <v>Deterioro de dedudores Tasa Retributiva</v>
          </cell>
          <cell r="D146">
            <v>-2854392494.8499999</v>
          </cell>
          <cell r="E146">
            <v>756400.84</v>
          </cell>
          <cell r="F146">
            <v>0</v>
          </cell>
          <cell r="G146">
            <v>-2853636094.0100002</v>
          </cell>
        </row>
        <row r="147">
          <cell r="B147">
            <v>1386140201</v>
          </cell>
          <cell r="C147" t="str">
            <v>Deterioro de dedudores Tasa Retributiva</v>
          </cell>
          <cell r="D147">
            <v>-2854392494.8499999</v>
          </cell>
          <cell r="E147">
            <v>756400.84</v>
          </cell>
          <cell r="F147">
            <v>0</v>
          </cell>
          <cell r="G147">
            <v>-2853636094.0100002</v>
          </cell>
        </row>
        <row r="148">
          <cell r="B148">
            <v>13861403</v>
          </cell>
          <cell r="C148" t="str">
            <v>Deterioro de dedudores Tasa de Seguimiento</v>
          </cell>
          <cell r="D148">
            <v>-51370131.609999999</v>
          </cell>
          <cell r="E148">
            <v>893154</v>
          </cell>
          <cell r="F148">
            <v>0</v>
          </cell>
          <cell r="G148">
            <v>-50476977.609999999</v>
          </cell>
        </row>
        <row r="149">
          <cell r="B149">
            <v>1386140301</v>
          </cell>
          <cell r="C149" t="str">
            <v>Deterioro de dedudores Tasa de Seguimiento</v>
          </cell>
          <cell r="D149">
            <v>-51370131.609999999</v>
          </cell>
          <cell r="E149">
            <v>893154</v>
          </cell>
          <cell r="F149">
            <v>0</v>
          </cell>
          <cell r="G149">
            <v>-50476977.609999999</v>
          </cell>
        </row>
        <row r="150">
          <cell r="B150">
            <v>13861404</v>
          </cell>
          <cell r="C150" t="str">
            <v>Deterioro de dedudores Tasa de Movilización de fauna</v>
          </cell>
          <cell r="D150">
            <v>-177064</v>
          </cell>
          <cell r="E150">
            <v>0</v>
          </cell>
          <cell r="F150">
            <v>0</v>
          </cell>
          <cell r="G150">
            <v>-177064</v>
          </cell>
        </row>
        <row r="151">
          <cell r="B151">
            <v>1386140401</v>
          </cell>
          <cell r="C151" t="str">
            <v>Deterioro de dedudores Tasa de Movilización de fauna</v>
          </cell>
          <cell r="D151">
            <v>-177064</v>
          </cell>
          <cell r="E151">
            <v>0</v>
          </cell>
          <cell r="F151">
            <v>0</v>
          </cell>
          <cell r="G151">
            <v>-177064</v>
          </cell>
        </row>
        <row r="152">
          <cell r="B152">
            <v>13861408</v>
          </cell>
          <cell r="C152" t="str">
            <v>Deterioro Multas</v>
          </cell>
          <cell r="D152">
            <v>-71782966.469999999</v>
          </cell>
          <cell r="E152">
            <v>0</v>
          </cell>
          <cell r="F152">
            <v>0</v>
          </cell>
          <cell r="G152">
            <v>-71782966.469999999</v>
          </cell>
        </row>
        <row r="153">
          <cell r="B153">
            <v>1386140801</v>
          </cell>
          <cell r="C153" t="str">
            <v>Deterioro de dedudores Multas</v>
          </cell>
          <cell r="D153">
            <v>-71782966.469999999</v>
          </cell>
          <cell r="E153">
            <v>0</v>
          </cell>
          <cell r="F153">
            <v>0</v>
          </cell>
          <cell r="G153">
            <v>-71782966.469999999</v>
          </cell>
        </row>
        <row r="154">
          <cell r="B154">
            <v>13861409</v>
          </cell>
          <cell r="C154" t="str">
            <v>Deterioro Licencias Ambientales</v>
          </cell>
          <cell r="D154">
            <v>-1150933.83</v>
          </cell>
          <cell r="E154">
            <v>0</v>
          </cell>
          <cell r="F154">
            <v>0</v>
          </cell>
          <cell r="G154">
            <v>-1150933.83</v>
          </cell>
        </row>
        <row r="155">
          <cell r="B155">
            <v>1386140901</v>
          </cell>
          <cell r="C155" t="str">
            <v>Deterioro de dedudores Licencias</v>
          </cell>
          <cell r="D155">
            <v>-1150933.83</v>
          </cell>
          <cell r="E155">
            <v>0</v>
          </cell>
          <cell r="F155">
            <v>0</v>
          </cell>
          <cell r="G155">
            <v>-1150933.83</v>
          </cell>
        </row>
        <row r="156">
          <cell r="B156">
            <v>13861410</v>
          </cell>
          <cell r="C156" t="str">
            <v>Deterioro Porcentaje Ambiental</v>
          </cell>
          <cell r="D156">
            <v>-9779155</v>
          </cell>
          <cell r="E156">
            <v>0</v>
          </cell>
          <cell r="F156">
            <v>0</v>
          </cell>
          <cell r="G156">
            <v>-9779155</v>
          </cell>
        </row>
        <row r="157">
          <cell r="B157">
            <v>1386141001</v>
          </cell>
          <cell r="C157" t="str">
            <v>Deterioro Porcentaje Ambiental</v>
          </cell>
          <cell r="D157">
            <v>-9779155</v>
          </cell>
          <cell r="E157">
            <v>0</v>
          </cell>
          <cell r="F157">
            <v>0</v>
          </cell>
          <cell r="G157">
            <v>-9779155</v>
          </cell>
        </row>
        <row r="158">
          <cell r="B158">
            <v>13861411</v>
          </cell>
          <cell r="C158" t="str">
            <v>Deterioro Sobretasa Ambiental</v>
          </cell>
          <cell r="D158">
            <v>-68252958.379999995</v>
          </cell>
          <cell r="E158">
            <v>0</v>
          </cell>
          <cell r="F158">
            <v>0</v>
          </cell>
          <cell r="G158">
            <v>-68252958.379999995</v>
          </cell>
        </row>
        <row r="159">
          <cell r="B159">
            <v>1386141101</v>
          </cell>
          <cell r="C159" t="str">
            <v>Deterioro Sobretasa Ambiental</v>
          </cell>
          <cell r="D159">
            <v>-68252958.379999995</v>
          </cell>
          <cell r="E159">
            <v>0</v>
          </cell>
          <cell r="F159">
            <v>0</v>
          </cell>
          <cell r="G159">
            <v>-68252958.379999995</v>
          </cell>
        </row>
        <row r="160">
          <cell r="B160">
            <v>138690</v>
          </cell>
          <cell r="C160" t="str">
            <v>Otras cuentas por cobrar</v>
          </cell>
          <cell r="D160">
            <v>-19668412</v>
          </cell>
          <cell r="E160">
            <v>0</v>
          </cell>
          <cell r="F160">
            <v>0</v>
          </cell>
          <cell r="G160">
            <v>-19668412</v>
          </cell>
        </row>
        <row r="161">
          <cell r="B161">
            <v>13869001</v>
          </cell>
          <cell r="C161" t="str">
            <v>Incapacidades</v>
          </cell>
          <cell r="D161">
            <v>-19668412</v>
          </cell>
          <cell r="E161">
            <v>0</v>
          </cell>
          <cell r="F161">
            <v>0</v>
          </cell>
          <cell r="G161">
            <v>-19668412</v>
          </cell>
        </row>
        <row r="162">
          <cell r="B162">
            <v>1386900101</v>
          </cell>
          <cell r="C162" t="str">
            <v>Incapacidades</v>
          </cell>
          <cell r="D162">
            <v>-19668412</v>
          </cell>
          <cell r="E162">
            <v>0</v>
          </cell>
          <cell r="F162">
            <v>0</v>
          </cell>
          <cell r="G162">
            <v>-19668412</v>
          </cell>
        </row>
        <row r="163">
          <cell r="B163">
            <v>16</v>
          </cell>
          <cell r="C163" t="str">
            <v xml:space="preserve">PROPIEDAD PLANTA Y EQUIPO                         </v>
          </cell>
          <cell r="D163">
            <v>4170944244.96</v>
          </cell>
          <cell r="E163">
            <v>0</v>
          </cell>
          <cell r="F163">
            <v>45448173.549999997</v>
          </cell>
          <cell r="G163">
            <v>4125496071.4099998</v>
          </cell>
        </row>
        <row r="164">
          <cell r="B164">
            <v>1605</v>
          </cell>
          <cell r="C164" t="str">
            <v xml:space="preserve">TERRENOS                                          </v>
          </cell>
          <cell r="D164">
            <v>443870229.82999998</v>
          </cell>
          <cell r="E164">
            <v>0</v>
          </cell>
          <cell r="F164">
            <v>0</v>
          </cell>
          <cell r="G164">
            <v>443870229.82999998</v>
          </cell>
          <cell r="H164">
            <v>1098597496.3299999</v>
          </cell>
        </row>
        <row r="165">
          <cell r="B165">
            <v>160501</v>
          </cell>
          <cell r="C165" t="str">
            <v xml:space="preserve">URBANOS                                           </v>
          </cell>
          <cell r="D165">
            <v>267133769.83000001</v>
          </cell>
          <cell r="E165">
            <v>0</v>
          </cell>
          <cell r="F165">
            <v>0</v>
          </cell>
          <cell r="G165">
            <v>267133769.83000001</v>
          </cell>
        </row>
        <row r="166">
          <cell r="B166">
            <v>16050101</v>
          </cell>
          <cell r="C166" t="str">
            <v>URBANOS</v>
          </cell>
          <cell r="D166">
            <v>267133769.83000001</v>
          </cell>
          <cell r="E166">
            <v>0</v>
          </cell>
          <cell r="F166">
            <v>0</v>
          </cell>
          <cell r="G166">
            <v>267133769.83000001</v>
          </cell>
        </row>
        <row r="167">
          <cell r="B167">
            <v>1605010101</v>
          </cell>
          <cell r="C167" t="str">
            <v>Urbanos</v>
          </cell>
          <cell r="D167">
            <v>267133769.83000001</v>
          </cell>
          <cell r="E167">
            <v>0</v>
          </cell>
          <cell r="F167">
            <v>0</v>
          </cell>
          <cell r="G167">
            <v>267133769.83000001</v>
          </cell>
        </row>
        <row r="168">
          <cell r="B168">
            <v>160503</v>
          </cell>
          <cell r="C168" t="str">
            <v>TERRENOS CON DESTINACION AMBIENTAL</v>
          </cell>
          <cell r="D168">
            <v>176736460</v>
          </cell>
          <cell r="E168">
            <v>0</v>
          </cell>
          <cell r="F168">
            <v>0</v>
          </cell>
          <cell r="G168">
            <v>176736460</v>
          </cell>
        </row>
        <row r="169">
          <cell r="B169">
            <v>16050301</v>
          </cell>
          <cell r="C169" t="str">
            <v>TERRENOS CON DESTINACION AMBIENTAL</v>
          </cell>
          <cell r="D169">
            <v>176736460</v>
          </cell>
          <cell r="E169">
            <v>0</v>
          </cell>
          <cell r="F169">
            <v>0</v>
          </cell>
          <cell r="G169">
            <v>176736460</v>
          </cell>
        </row>
        <row r="170">
          <cell r="B170">
            <v>1605030101</v>
          </cell>
          <cell r="C170" t="str">
            <v>Terrenos con destinacion ambiental</v>
          </cell>
          <cell r="D170">
            <v>176736460</v>
          </cell>
          <cell r="E170">
            <v>0</v>
          </cell>
          <cell r="F170">
            <v>0</v>
          </cell>
          <cell r="G170">
            <v>176736460</v>
          </cell>
        </row>
        <row r="171">
          <cell r="B171">
            <v>1640</v>
          </cell>
          <cell r="C171" t="str">
            <v>EDIFICACIONES</v>
          </cell>
          <cell r="D171">
            <v>1498862230.1700001</v>
          </cell>
          <cell r="E171">
            <v>0</v>
          </cell>
          <cell r="F171">
            <v>0</v>
          </cell>
          <cell r="G171">
            <v>1498862230.1700001</v>
          </cell>
        </row>
        <row r="172">
          <cell r="B172">
            <v>164001</v>
          </cell>
          <cell r="C172" t="str">
            <v>EDIFICIOS Y CASAS</v>
          </cell>
          <cell r="D172">
            <v>1498862230.1700001</v>
          </cell>
          <cell r="E172">
            <v>0</v>
          </cell>
          <cell r="F172">
            <v>0</v>
          </cell>
          <cell r="G172">
            <v>1498862230.1700001</v>
          </cell>
        </row>
        <row r="173">
          <cell r="B173">
            <v>16400101</v>
          </cell>
          <cell r="C173" t="str">
            <v>EDIFICIOS</v>
          </cell>
          <cell r="D173">
            <v>1498862230.1700001</v>
          </cell>
          <cell r="E173">
            <v>0</v>
          </cell>
          <cell r="F173">
            <v>0</v>
          </cell>
          <cell r="G173">
            <v>1498862230.1700001</v>
          </cell>
        </row>
        <row r="174">
          <cell r="B174">
            <v>1640010101</v>
          </cell>
          <cell r="C174" t="str">
            <v>Edificio-sede CORPAMAG-</v>
          </cell>
          <cell r="D174">
            <v>1478862230.1700001</v>
          </cell>
          <cell r="E174">
            <v>0</v>
          </cell>
          <cell r="F174">
            <v>0</v>
          </cell>
          <cell r="G174">
            <v>1478862230.1700001</v>
          </cell>
        </row>
        <row r="175">
          <cell r="B175">
            <v>1640010102</v>
          </cell>
          <cell r="C175" t="str">
            <v>CASETA PARA ESTACIÓN DE MONITOREO</v>
          </cell>
          <cell r="D175">
            <v>20000000</v>
          </cell>
          <cell r="E175">
            <v>0</v>
          </cell>
          <cell r="F175">
            <v>0</v>
          </cell>
          <cell r="G175">
            <v>20000000</v>
          </cell>
        </row>
        <row r="176">
          <cell r="B176">
            <v>1655</v>
          </cell>
          <cell r="C176" t="str">
            <v>MAQUINARIA Y EQUIPO</v>
          </cell>
          <cell r="D176">
            <v>2072312.69</v>
          </cell>
          <cell r="E176">
            <v>0</v>
          </cell>
          <cell r="F176">
            <v>0</v>
          </cell>
          <cell r="G176">
            <v>2072312.69</v>
          </cell>
        </row>
        <row r="177">
          <cell r="B177">
            <v>165501</v>
          </cell>
          <cell r="C177" t="str">
            <v>EQUIPO DE CONSTRUCCION</v>
          </cell>
          <cell r="D177">
            <v>2072312.69</v>
          </cell>
          <cell r="E177">
            <v>0</v>
          </cell>
          <cell r="F177">
            <v>0</v>
          </cell>
          <cell r="G177">
            <v>2072312.69</v>
          </cell>
        </row>
        <row r="178">
          <cell r="B178">
            <v>16550101</v>
          </cell>
          <cell r="C178" t="str">
            <v>EQUIPO DE CONSTRUCCION</v>
          </cell>
          <cell r="D178">
            <v>2072312.69</v>
          </cell>
          <cell r="E178">
            <v>0</v>
          </cell>
          <cell r="F178">
            <v>0</v>
          </cell>
          <cell r="G178">
            <v>2072312.69</v>
          </cell>
        </row>
        <row r="179">
          <cell r="B179">
            <v>1655010101</v>
          </cell>
          <cell r="C179" t="str">
            <v>Equipos y Maquinaria para construccion</v>
          </cell>
          <cell r="D179">
            <v>2072312.69</v>
          </cell>
          <cell r="E179">
            <v>0</v>
          </cell>
          <cell r="F179">
            <v>0</v>
          </cell>
          <cell r="G179">
            <v>2072312.69</v>
          </cell>
        </row>
        <row r="180">
          <cell r="B180">
            <v>1660</v>
          </cell>
          <cell r="C180" t="str">
            <v>EQUIPO MEDICO Y CIENTIFICO</v>
          </cell>
          <cell r="D180">
            <v>2360806059.4000001</v>
          </cell>
          <cell r="E180">
            <v>0</v>
          </cell>
          <cell r="F180">
            <v>0</v>
          </cell>
          <cell r="G180">
            <v>2360806059.4000001</v>
          </cell>
        </row>
        <row r="181">
          <cell r="B181">
            <v>166001</v>
          </cell>
          <cell r="C181" t="str">
            <v>EQUIPO DE INVESTIGACION</v>
          </cell>
          <cell r="D181">
            <v>2333663823.79</v>
          </cell>
          <cell r="E181">
            <v>0</v>
          </cell>
          <cell r="F181">
            <v>0</v>
          </cell>
          <cell r="G181">
            <v>2333663823.79</v>
          </cell>
        </row>
        <row r="182">
          <cell r="B182">
            <v>16600101</v>
          </cell>
          <cell r="C182" t="str">
            <v>EQUIPO DE INVESTIGACION</v>
          </cell>
          <cell r="D182">
            <v>2333663823.79</v>
          </cell>
          <cell r="E182">
            <v>0</v>
          </cell>
          <cell r="F182">
            <v>0</v>
          </cell>
          <cell r="G182">
            <v>2333663823.79</v>
          </cell>
        </row>
        <row r="183">
          <cell r="B183">
            <v>1660010101</v>
          </cell>
          <cell r="C183" t="str">
            <v>Equipo de Investigacion</v>
          </cell>
          <cell r="D183">
            <v>2333663823.79</v>
          </cell>
          <cell r="E183">
            <v>0</v>
          </cell>
          <cell r="F183">
            <v>0</v>
          </cell>
          <cell r="G183">
            <v>2333663823.79</v>
          </cell>
        </row>
        <row r="184">
          <cell r="B184">
            <v>166090</v>
          </cell>
          <cell r="C184" t="str">
            <v>Otro Equipo Medico y Cientifico</v>
          </cell>
          <cell r="D184">
            <v>27142235.609999999</v>
          </cell>
          <cell r="E184">
            <v>0</v>
          </cell>
          <cell r="F184">
            <v>0</v>
          </cell>
          <cell r="G184">
            <v>27142235.609999999</v>
          </cell>
        </row>
        <row r="185">
          <cell r="B185">
            <v>16609001</v>
          </cell>
          <cell r="C185" t="str">
            <v>Otro Equipo Medico y Cientifico</v>
          </cell>
          <cell r="D185">
            <v>27142235.609999999</v>
          </cell>
          <cell r="E185">
            <v>0</v>
          </cell>
          <cell r="F185">
            <v>0</v>
          </cell>
          <cell r="G185">
            <v>27142235.609999999</v>
          </cell>
        </row>
        <row r="186">
          <cell r="B186">
            <v>1660900101</v>
          </cell>
          <cell r="C186" t="str">
            <v>Otro Equipo Medico y Cientifico</v>
          </cell>
          <cell r="D186">
            <v>27142235.609999999</v>
          </cell>
          <cell r="E186">
            <v>0</v>
          </cell>
          <cell r="F186">
            <v>0</v>
          </cell>
          <cell r="G186">
            <v>27142235.609999999</v>
          </cell>
        </row>
        <row r="187">
          <cell r="B187">
            <v>1665</v>
          </cell>
          <cell r="C187" t="str">
            <v>MUEBLES, ENSERES Y EQUIPOS DE OFICINA</v>
          </cell>
          <cell r="D187">
            <v>413276475.19999999</v>
          </cell>
          <cell r="E187">
            <v>0</v>
          </cell>
          <cell r="F187">
            <v>0</v>
          </cell>
          <cell r="G187">
            <v>413276475.19999999</v>
          </cell>
        </row>
        <row r="188">
          <cell r="B188">
            <v>166501</v>
          </cell>
          <cell r="C188" t="str">
            <v>MUEBLES Y ENSERES</v>
          </cell>
          <cell r="D188">
            <v>388726717.00999999</v>
          </cell>
          <cell r="E188">
            <v>0</v>
          </cell>
          <cell r="F188">
            <v>0</v>
          </cell>
          <cell r="G188">
            <v>388726717.00999999</v>
          </cell>
        </row>
        <row r="189">
          <cell r="B189">
            <v>16650101</v>
          </cell>
          <cell r="C189" t="str">
            <v>MUEBLES Y ENSERES</v>
          </cell>
          <cell r="D189">
            <v>388726717.00999999</v>
          </cell>
          <cell r="E189">
            <v>0</v>
          </cell>
          <cell r="F189">
            <v>0</v>
          </cell>
          <cell r="G189">
            <v>388726717.00999999</v>
          </cell>
        </row>
        <row r="190">
          <cell r="B190">
            <v>1665010101</v>
          </cell>
          <cell r="C190" t="str">
            <v>Mobiliario y Enseres</v>
          </cell>
          <cell r="D190">
            <v>388726717.00999999</v>
          </cell>
          <cell r="E190">
            <v>0</v>
          </cell>
          <cell r="F190">
            <v>0</v>
          </cell>
          <cell r="G190">
            <v>388726717.00999999</v>
          </cell>
        </row>
        <row r="191">
          <cell r="B191">
            <v>166502</v>
          </cell>
          <cell r="C191" t="str">
            <v>EQUIPO Y MAQUINA DE OFICINA</v>
          </cell>
          <cell r="D191">
            <v>24549758.190000001</v>
          </cell>
          <cell r="E191">
            <v>0</v>
          </cell>
          <cell r="F191">
            <v>0</v>
          </cell>
          <cell r="G191">
            <v>24549758.190000001</v>
          </cell>
        </row>
        <row r="192">
          <cell r="B192">
            <v>16650201</v>
          </cell>
          <cell r="C192" t="str">
            <v>EQUIPO Y MAQUINA DE OFICINA</v>
          </cell>
          <cell r="D192">
            <v>24549758.190000001</v>
          </cell>
          <cell r="E192">
            <v>0</v>
          </cell>
          <cell r="F192">
            <v>0</v>
          </cell>
          <cell r="G192">
            <v>24549758.190000001</v>
          </cell>
        </row>
        <row r="193">
          <cell r="B193">
            <v>1665020101</v>
          </cell>
          <cell r="C193" t="str">
            <v>Equipo y maquinas para oficina</v>
          </cell>
          <cell r="D193">
            <v>24549758.190000001</v>
          </cell>
          <cell r="E193">
            <v>0</v>
          </cell>
          <cell r="F193">
            <v>0</v>
          </cell>
          <cell r="G193">
            <v>24549758.190000001</v>
          </cell>
        </row>
        <row r="194">
          <cell r="B194">
            <v>1670</v>
          </cell>
          <cell r="C194" t="str">
            <v>EQUIPOS DE COMUNICACION Y COMPUTACION</v>
          </cell>
          <cell r="D194">
            <v>752990462.47000003</v>
          </cell>
          <cell r="E194">
            <v>0</v>
          </cell>
          <cell r="F194">
            <v>0</v>
          </cell>
          <cell r="G194">
            <v>752990462.47000003</v>
          </cell>
        </row>
        <row r="195">
          <cell r="B195">
            <v>167001</v>
          </cell>
          <cell r="C195" t="str">
            <v>EQUIPOS DE COMUNICACION</v>
          </cell>
          <cell r="D195">
            <v>58099735.219999999</v>
          </cell>
          <cell r="E195">
            <v>0</v>
          </cell>
          <cell r="F195">
            <v>0</v>
          </cell>
          <cell r="G195">
            <v>58099735.219999999</v>
          </cell>
        </row>
        <row r="196">
          <cell r="B196">
            <v>16700101</v>
          </cell>
          <cell r="C196" t="str">
            <v>EQUIPOS DE COMUNICACION</v>
          </cell>
          <cell r="D196">
            <v>58099735.219999999</v>
          </cell>
          <cell r="E196">
            <v>0</v>
          </cell>
          <cell r="F196">
            <v>0</v>
          </cell>
          <cell r="G196">
            <v>58099735.219999999</v>
          </cell>
        </row>
        <row r="197">
          <cell r="B197">
            <v>1670010101</v>
          </cell>
          <cell r="C197" t="str">
            <v>Equipos y Maquinas para comunicacion</v>
          </cell>
          <cell r="D197">
            <v>58099735.219999999</v>
          </cell>
          <cell r="E197">
            <v>0</v>
          </cell>
          <cell r="F197">
            <v>0</v>
          </cell>
          <cell r="G197">
            <v>58099735.219999999</v>
          </cell>
        </row>
        <row r="198">
          <cell r="B198">
            <v>167002</v>
          </cell>
          <cell r="C198" t="str">
            <v>EQUIPOS DE COMPUTACION</v>
          </cell>
          <cell r="D198">
            <v>694890727.25</v>
          </cell>
          <cell r="E198">
            <v>0</v>
          </cell>
          <cell r="F198">
            <v>0</v>
          </cell>
          <cell r="G198">
            <v>694890727.25</v>
          </cell>
        </row>
        <row r="199">
          <cell r="B199">
            <v>16700201</v>
          </cell>
          <cell r="C199" t="str">
            <v>EQUIPOS DE COMPUTACION</v>
          </cell>
          <cell r="D199">
            <v>694890727.25</v>
          </cell>
          <cell r="E199">
            <v>0</v>
          </cell>
          <cell r="F199">
            <v>0</v>
          </cell>
          <cell r="G199">
            <v>694890727.25</v>
          </cell>
        </row>
        <row r="200">
          <cell r="B200">
            <v>1670020101</v>
          </cell>
          <cell r="C200" t="str">
            <v>Equipo de Computacion</v>
          </cell>
          <cell r="D200">
            <v>694890727.25</v>
          </cell>
          <cell r="E200">
            <v>0</v>
          </cell>
          <cell r="F200">
            <v>0</v>
          </cell>
          <cell r="G200">
            <v>694890727.25</v>
          </cell>
        </row>
        <row r="201">
          <cell r="B201">
            <v>1675</v>
          </cell>
          <cell r="C201" t="str">
            <v>EQUIPO DE TRANSPORTE, TRACCION Y ELEVACION</v>
          </cell>
          <cell r="D201">
            <v>403690755.81999999</v>
          </cell>
          <cell r="E201">
            <v>0</v>
          </cell>
          <cell r="F201">
            <v>0</v>
          </cell>
          <cell r="G201">
            <v>403690755.81999999</v>
          </cell>
        </row>
        <row r="202">
          <cell r="B202">
            <v>167502</v>
          </cell>
          <cell r="C202" t="str">
            <v>TERRESTRE</v>
          </cell>
          <cell r="D202">
            <v>402399174.42000002</v>
          </cell>
          <cell r="E202">
            <v>0</v>
          </cell>
          <cell r="F202">
            <v>0</v>
          </cell>
          <cell r="G202">
            <v>402399174.42000002</v>
          </cell>
        </row>
        <row r="203">
          <cell r="B203">
            <v>16750201</v>
          </cell>
          <cell r="C203" t="str">
            <v>TERRESTRE</v>
          </cell>
          <cell r="D203">
            <v>402399174.42000002</v>
          </cell>
          <cell r="E203">
            <v>0</v>
          </cell>
          <cell r="F203">
            <v>0</v>
          </cell>
          <cell r="G203">
            <v>402399174.42000002</v>
          </cell>
        </row>
        <row r="204">
          <cell r="B204">
            <v>1675020101</v>
          </cell>
          <cell r="C204" t="str">
            <v>Equipos y Maquinas para transporte</v>
          </cell>
          <cell r="D204">
            <v>402399174.42000002</v>
          </cell>
          <cell r="E204">
            <v>0</v>
          </cell>
          <cell r="F204">
            <v>0</v>
          </cell>
          <cell r="G204">
            <v>402399174.42000002</v>
          </cell>
        </row>
        <row r="205">
          <cell r="B205">
            <v>167504</v>
          </cell>
          <cell r="C205" t="str">
            <v>MARITIMO Y FLUVIAL</v>
          </cell>
          <cell r="D205">
            <v>1291581.3999999999</v>
          </cell>
          <cell r="E205">
            <v>0</v>
          </cell>
          <cell r="F205">
            <v>0</v>
          </cell>
          <cell r="G205">
            <v>1291581.3999999999</v>
          </cell>
        </row>
        <row r="206">
          <cell r="B206">
            <v>16750401</v>
          </cell>
          <cell r="C206" t="str">
            <v>MARITIMO Y FLUVIAL</v>
          </cell>
          <cell r="D206">
            <v>1291581.3999999999</v>
          </cell>
          <cell r="E206">
            <v>0</v>
          </cell>
          <cell r="F206">
            <v>0</v>
          </cell>
          <cell r="G206">
            <v>1291581.3999999999</v>
          </cell>
        </row>
        <row r="207">
          <cell r="B207">
            <v>1675040101</v>
          </cell>
          <cell r="C207" t="str">
            <v>Equipos y maq.para transporte maritimo</v>
          </cell>
          <cell r="D207">
            <v>1291581.3999999999</v>
          </cell>
          <cell r="E207">
            <v>0</v>
          </cell>
          <cell r="F207">
            <v>0</v>
          </cell>
          <cell r="G207">
            <v>1291581.3999999999</v>
          </cell>
        </row>
        <row r="208">
          <cell r="B208">
            <v>1680</v>
          </cell>
          <cell r="C208" t="str">
            <v>EQUIPO DE COMEDOR, COCINA, DESPENSA Y HOTELERIA</v>
          </cell>
          <cell r="D208">
            <v>1638710</v>
          </cell>
          <cell r="E208">
            <v>0</v>
          </cell>
          <cell r="F208">
            <v>0</v>
          </cell>
          <cell r="G208">
            <v>1638710</v>
          </cell>
        </row>
        <row r="209">
          <cell r="B209">
            <v>168002</v>
          </cell>
          <cell r="C209" t="str">
            <v>EQUIPO DE RESTAURANTE Y CAFETERIA</v>
          </cell>
          <cell r="D209">
            <v>1638710</v>
          </cell>
          <cell r="E209">
            <v>0</v>
          </cell>
          <cell r="F209">
            <v>0</v>
          </cell>
          <cell r="G209">
            <v>1638710</v>
          </cell>
        </row>
        <row r="210">
          <cell r="B210">
            <v>16800201</v>
          </cell>
          <cell r="C210" t="str">
            <v>MAQUINARIA Y EQUIPO DE RESTAURANTE</v>
          </cell>
          <cell r="D210">
            <v>1638710</v>
          </cell>
          <cell r="E210">
            <v>0</v>
          </cell>
          <cell r="F210">
            <v>0</v>
          </cell>
          <cell r="G210">
            <v>1638710</v>
          </cell>
        </row>
        <row r="211">
          <cell r="B211">
            <v>1680020101</v>
          </cell>
          <cell r="C211" t="str">
            <v>Maquinaria y Equipo de Restaurante</v>
          </cell>
          <cell r="D211">
            <v>1638710</v>
          </cell>
          <cell r="E211">
            <v>0</v>
          </cell>
          <cell r="F211">
            <v>0</v>
          </cell>
          <cell r="G211">
            <v>1638710</v>
          </cell>
        </row>
        <row r="212">
          <cell r="B212">
            <v>1685</v>
          </cell>
          <cell r="C212" t="str">
            <v>DEPRECIACION ACUMULADA DE PROPIEDADES PLANTA Y EQUIPO (CR)</v>
          </cell>
          <cell r="D212">
            <v>-1706262990.6199999</v>
          </cell>
          <cell r="E212">
            <v>0</v>
          </cell>
          <cell r="F212">
            <v>45448173.549999997</v>
          </cell>
          <cell r="G212">
            <v>-1751711164.1700001</v>
          </cell>
        </row>
        <row r="213">
          <cell r="B213">
            <v>168501</v>
          </cell>
          <cell r="C213" t="str">
            <v>EDIFICACIONES</v>
          </cell>
          <cell r="D213">
            <v>-119878160</v>
          </cell>
          <cell r="E213">
            <v>0</v>
          </cell>
          <cell r="F213">
            <v>2882832</v>
          </cell>
          <cell r="G213">
            <v>-122760992</v>
          </cell>
        </row>
        <row r="214">
          <cell r="B214">
            <v>16850101</v>
          </cell>
          <cell r="C214" t="str">
            <v>EDIFICACIONES</v>
          </cell>
          <cell r="D214">
            <v>-119878160</v>
          </cell>
          <cell r="E214">
            <v>0</v>
          </cell>
          <cell r="F214">
            <v>2882832</v>
          </cell>
          <cell r="G214">
            <v>-122760992</v>
          </cell>
        </row>
        <row r="215">
          <cell r="B215">
            <v>1685010101</v>
          </cell>
          <cell r="C215" t="str">
            <v>Depreciacion Acumulada edificio sede</v>
          </cell>
          <cell r="D215">
            <v>-119878160</v>
          </cell>
          <cell r="E215">
            <v>0</v>
          </cell>
          <cell r="F215">
            <v>2882832</v>
          </cell>
          <cell r="G215">
            <v>-122760992</v>
          </cell>
        </row>
        <row r="216">
          <cell r="B216">
            <v>168504</v>
          </cell>
          <cell r="C216" t="str">
            <v>MAQUINARIA Y EQUIPO</v>
          </cell>
          <cell r="D216">
            <v>-935886</v>
          </cell>
          <cell r="E216">
            <v>0</v>
          </cell>
          <cell r="F216">
            <v>22283</v>
          </cell>
          <cell r="G216">
            <v>-958169</v>
          </cell>
        </row>
        <row r="217">
          <cell r="B217">
            <v>16850401</v>
          </cell>
          <cell r="C217" t="str">
            <v>D.A. MAQUINARIA Y EQUIPO</v>
          </cell>
          <cell r="D217">
            <v>-935886</v>
          </cell>
          <cell r="E217">
            <v>0</v>
          </cell>
          <cell r="F217">
            <v>22283</v>
          </cell>
          <cell r="G217">
            <v>-958169</v>
          </cell>
        </row>
        <row r="218">
          <cell r="B218">
            <v>1685040101</v>
          </cell>
          <cell r="C218" t="str">
            <v>Depreciación Acumulada maquinaria y equipo</v>
          </cell>
          <cell r="D218">
            <v>-935886</v>
          </cell>
          <cell r="E218">
            <v>0</v>
          </cell>
          <cell r="F218">
            <v>22283</v>
          </cell>
          <cell r="G218">
            <v>-958169</v>
          </cell>
        </row>
        <row r="219">
          <cell r="B219">
            <v>168505</v>
          </cell>
          <cell r="C219" t="str">
            <v>EQUIPO MEDICO Y CIENTIFICO</v>
          </cell>
          <cell r="D219">
            <v>-785012059.88</v>
          </cell>
          <cell r="E219">
            <v>0</v>
          </cell>
          <cell r="F219">
            <v>20782364</v>
          </cell>
          <cell r="G219">
            <v>-805794423.88</v>
          </cell>
        </row>
        <row r="220">
          <cell r="B220">
            <v>16850501</v>
          </cell>
          <cell r="C220" t="str">
            <v>D.A. EQUIPO MEDICO Y CIENTIFICO</v>
          </cell>
          <cell r="D220">
            <v>-785012059.88</v>
          </cell>
          <cell r="E220">
            <v>0</v>
          </cell>
          <cell r="F220">
            <v>20782364</v>
          </cell>
          <cell r="G220">
            <v>-805794423.88</v>
          </cell>
        </row>
        <row r="221">
          <cell r="B221">
            <v>1685050101</v>
          </cell>
          <cell r="C221" t="str">
            <v>D.A. Equipo Medico y cientifico</v>
          </cell>
          <cell r="D221">
            <v>-785012059.88</v>
          </cell>
          <cell r="E221">
            <v>0</v>
          </cell>
          <cell r="F221">
            <v>20782364</v>
          </cell>
          <cell r="G221">
            <v>-805794423.88</v>
          </cell>
        </row>
        <row r="222">
          <cell r="B222">
            <v>168506</v>
          </cell>
          <cell r="C222" t="str">
            <v>MUEBLES, ENSERES Y EQUIPOS DE OFICINA</v>
          </cell>
          <cell r="D222">
            <v>-166269919.41</v>
          </cell>
          <cell r="E222">
            <v>0</v>
          </cell>
          <cell r="F222">
            <v>4048289</v>
          </cell>
          <cell r="G222">
            <v>-170318208.41</v>
          </cell>
        </row>
        <row r="223">
          <cell r="B223">
            <v>16850601</v>
          </cell>
          <cell r="C223" t="str">
            <v>D.A. MUEBLES, ENSERES Y EQUIPO DE OFICINA</v>
          </cell>
          <cell r="D223">
            <v>-166269919.41</v>
          </cell>
          <cell r="E223">
            <v>0</v>
          </cell>
          <cell r="F223">
            <v>4048289</v>
          </cell>
          <cell r="G223">
            <v>-170318208.41</v>
          </cell>
        </row>
        <row r="224">
          <cell r="B224">
            <v>1685060101</v>
          </cell>
          <cell r="C224" t="str">
            <v>D.A. Muebles, enseres y equipo de oficina</v>
          </cell>
          <cell r="D224">
            <v>-166269919.41</v>
          </cell>
          <cell r="E224">
            <v>0</v>
          </cell>
          <cell r="F224">
            <v>4048289</v>
          </cell>
          <cell r="G224">
            <v>-170318208.41</v>
          </cell>
        </row>
        <row r="225">
          <cell r="B225">
            <v>168507</v>
          </cell>
          <cell r="C225" t="str">
            <v>EQUIPO DE COMUNICACION Y COMPUTACION</v>
          </cell>
          <cell r="D225">
            <v>-506764349</v>
          </cell>
          <cell r="E225">
            <v>0</v>
          </cell>
          <cell r="F225">
            <v>14674706.550000001</v>
          </cell>
          <cell r="G225">
            <v>-521439055.55000001</v>
          </cell>
        </row>
        <row r="226">
          <cell r="B226">
            <v>16850701</v>
          </cell>
          <cell r="C226" t="str">
            <v>EQUIPO DE COMUNICACION</v>
          </cell>
          <cell r="D226">
            <v>-42681046.909999996</v>
          </cell>
          <cell r="E226">
            <v>0</v>
          </cell>
          <cell r="F226">
            <v>2128610.5499999998</v>
          </cell>
          <cell r="G226">
            <v>-44809657.460000001</v>
          </cell>
        </row>
        <row r="227">
          <cell r="B227">
            <v>1685070101</v>
          </cell>
          <cell r="C227" t="str">
            <v>D.A. Equipo de Comunicacion</v>
          </cell>
          <cell r="D227">
            <v>-42681046.909999996</v>
          </cell>
          <cell r="E227">
            <v>0</v>
          </cell>
          <cell r="F227">
            <v>2128610.5499999998</v>
          </cell>
          <cell r="G227">
            <v>-44809657.460000001</v>
          </cell>
        </row>
        <row r="228">
          <cell r="B228">
            <v>16850702</v>
          </cell>
          <cell r="C228" t="str">
            <v>EQUIPO DE COMPUTACION</v>
          </cell>
          <cell r="D228">
            <v>-464083302.08999997</v>
          </cell>
          <cell r="E228">
            <v>0</v>
          </cell>
          <cell r="F228">
            <v>12546096</v>
          </cell>
          <cell r="G228">
            <v>-476629398.08999997</v>
          </cell>
        </row>
        <row r="229">
          <cell r="B229">
            <v>1685070201</v>
          </cell>
          <cell r="C229" t="str">
            <v>D.A. Equipo de Computacion</v>
          </cell>
          <cell r="D229">
            <v>-464083302.08999997</v>
          </cell>
          <cell r="E229">
            <v>0</v>
          </cell>
          <cell r="F229">
            <v>12546096</v>
          </cell>
          <cell r="G229">
            <v>-476629398.08999997</v>
          </cell>
        </row>
        <row r="230">
          <cell r="B230">
            <v>168508</v>
          </cell>
          <cell r="C230" t="str">
            <v>EQUIPO DE TRANSPORTE TRACCION Y ELEVACION</v>
          </cell>
          <cell r="D230">
            <v>-126970469.33</v>
          </cell>
          <cell r="E230">
            <v>0</v>
          </cell>
          <cell r="F230">
            <v>3024039</v>
          </cell>
          <cell r="G230">
            <v>-129994508.33</v>
          </cell>
        </row>
        <row r="231">
          <cell r="B231">
            <v>16850801</v>
          </cell>
          <cell r="C231" t="str">
            <v>EQUIPO DE TRANSPORTE TRACCION Y ELEVACION</v>
          </cell>
          <cell r="D231">
            <v>-126970469.33</v>
          </cell>
          <cell r="E231">
            <v>0</v>
          </cell>
          <cell r="F231">
            <v>3024039</v>
          </cell>
          <cell r="G231">
            <v>-129994508.33</v>
          </cell>
        </row>
        <row r="232">
          <cell r="B232">
            <v>1685080101</v>
          </cell>
          <cell r="C232" t="str">
            <v>D.A. Equipo de Transporte, traccion y elevacion</v>
          </cell>
          <cell r="D232">
            <v>-126970469.33</v>
          </cell>
          <cell r="E232">
            <v>0</v>
          </cell>
          <cell r="F232">
            <v>3024039</v>
          </cell>
          <cell r="G232">
            <v>-129994508.33</v>
          </cell>
        </row>
        <row r="233">
          <cell r="B233">
            <v>168509</v>
          </cell>
          <cell r="C233" t="str">
            <v>EQUIPO DE COMEDOR, COCINA, DESPENSA Y HOTELERIA</v>
          </cell>
          <cell r="D233">
            <v>-432147</v>
          </cell>
          <cell r="E233">
            <v>0</v>
          </cell>
          <cell r="F233">
            <v>13660</v>
          </cell>
          <cell r="G233">
            <v>-445807</v>
          </cell>
        </row>
        <row r="234">
          <cell r="B234">
            <v>16850901</v>
          </cell>
          <cell r="C234" t="str">
            <v>EQUIPO DE COMEDOR, COCINA, DESPENSA Y HOTELERIA</v>
          </cell>
          <cell r="D234">
            <v>-432147</v>
          </cell>
          <cell r="E234">
            <v>0</v>
          </cell>
          <cell r="F234">
            <v>13660</v>
          </cell>
          <cell r="G234">
            <v>-445807</v>
          </cell>
        </row>
        <row r="235">
          <cell r="B235">
            <v>1685090101</v>
          </cell>
          <cell r="C235" t="str">
            <v xml:space="preserve">Equipo de Comedor Cocina Despensa y Hoteleria </v>
          </cell>
          <cell r="D235">
            <v>-432147</v>
          </cell>
          <cell r="E235">
            <v>0</v>
          </cell>
          <cell r="F235">
            <v>13660</v>
          </cell>
          <cell r="G235">
            <v>-445807</v>
          </cell>
        </row>
        <row r="236">
          <cell r="B236">
            <v>19</v>
          </cell>
          <cell r="C236" t="str">
            <v>OTROS ACTIVOS</v>
          </cell>
          <cell r="D236">
            <v>7573149364.7299995</v>
          </cell>
          <cell r="E236">
            <v>25214141870.419998</v>
          </cell>
          <cell r="F236">
            <v>26319849717.59</v>
          </cell>
          <cell r="G236">
            <v>6467441517.5600004</v>
          </cell>
        </row>
        <row r="237">
          <cell r="B237">
            <v>1906</v>
          </cell>
          <cell r="C237" t="str">
            <v>AVANCES Y ANTICIPOS ENTREGADOS</v>
          </cell>
          <cell r="D237">
            <v>1648475561.1900001</v>
          </cell>
          <cell r="E237">
            <v>88433661</v>
          </cell>
          <cell r="F237">
            <v>756454898</v>
          </cell>
          <cell r="G237">
            <v>980454324.19000006</v>
          </cell>
        </row>
        <row r="238">
          <cell r="B238">
            <v>190601</v>
          </cell>
          <cell r="C238" t="str">
            <v>ANTICIPOS SOBRE CONVENIOS Y ACUERDOS</v>
          </cell>
          <cell r="D238">
            <v>47737620</v>
          </cell>
          <cell r="E238">
            <v>0</v>
          </cell>
          <cell r="F238">
            <v>0</v>
          </cell>
          <cell r="G238">
            <v>47737620</v>
          </cell>
        </row>
        <row r="239">
          <cell r="B239">
            <v>19060101</v>
          </cell>
          <cell r="C239" t="str">
            <v>ANTICIPOS SOBRE CONVENIOS Y ACUERDOS</v>
          </cell>
          <cell r="D239">
            <v>47737620</v>
          </cell>
          <cell r="E239">
            <v>0</v>
          </cell>
          <cell r="F239">
            <v>0</v>
          </cell>
          <cell r="G239">
            <v>47737620</v>
          </cell>
        </row>
        <row r="240">
          <cell r="B240">
            <v>1906010101</v>
          </cell>
          <cell r="C240" t="str">
            <v>Anticipos sobre Convenios y Acuerdos</v>
          </cell>
          <cell r="D240">
            <v>47737620</v>
          </cell>
          <cell r="E240">
            <v>0</v>
          </cell>
          <cell r="F240">
            <v>0</v>
          </cell>
          <cell r="G240">
            <v>47737620</v>
          </cell>
        </row>
        <row r="241">
          <cell r="B241">
            <v>190603</v>
          </cell>
          <cell r="C241" t="str">
            <v>AVANCES PARA VIATICOS Y GASTOS DE VIAJE</v>
          </cell>
          <cell r="D241">
            <v>31610737</v>
          </cell>
          <cell r="E241">
            <v>39490805</v>
          </cell>
          <cell r="F241">
            <v>30799347</v>
          </cell>
          <cell r="G241">
            <v>40302195</v>
          </cell>
        </row>
        <row r="242">
          <cell r="B242">
            <v>19060301</v>
          </cell>
          <cell r="C242" t="str">
            <v>VIATICOS</v>
          </cell>
          <cell r="D242">
            <v>31610737</v>
          </cell>
          <cell r="E242">
            <v>39490805</v>
          </cell>
          <cell r="F242">
            <v>30799347</v>
          </cell>
          <cell r="G242">
            <v>40302195</v>
          </cell>
        </row>
        <row r="243">
          <cell r="B243">
            <v>1906030101</v>
          </cell>
          <cell r="C243" t="str">
            <v>Avance para Viáticos y Gastos de Viaje al interior</v>
          </cell>
          <cell r="D243">
            <v>31610737</v>
          </cell>
          <cell r="E243">
            <v>39490805</v>
          </cell>
          <cell r="F243">
            <v>30799347</v>
          </cell>
          <cell r="G243">
            <v>40302195</v>
          </cell>
        </row>
        <row r="244">
          <cell r="B244">
            <v>190604</v>
          </cell>
          <cell r="C244" t="str">
            <v>ANTICIPO PARA ADQUISICION DE BIENES Y SERVICIOS</v>
          </cell>
          <cell r="D244">
            <v>1556928539</v>
          </cell>
          <cell r="E244">
            <v>48942856</v>
          </cell>
          <cell r="F244">
            <v>725655551</v>
          </cell>
          <cell r="G244">
            <v>880215844</v>
          </cell>
        </row>
        <row r="245">
          <cell r="B245">
            <v>19060401</v>
          </cell>
          <cell r="C245" t="str">
            <v>ANTICIPO PARA ADQUISICION DE BIENES Y SERVICIOS</v>
          </cell>
          <cell r="D245">
            <v>1556928539</v>
          </cell>
          <cell r="E245">
            <v>48942856</v>
          </cell>
          <cell r="F245">
            <v>725655551</v>
          </cell>
          <cell r="G245">
            <v>880215844</v>
          </cell>
        </row>
        <row r="246">
          <cell r="B246">
            <v>1906040102</v>
          </cell>
          <cell r="C246" t="str">
            <v>Anticipo por adquisicion de servicios</v>
          </cell>
          <cell r="D246">
            <v>1556928539</v>
          </cell>
          <cell r="E246">
            <v>48942856</v>
          </cell>
          <cell r="F246">
            <v>725655551</v>
          </cell>
          <cell r="G246">
            <v>880215844</v>
          </cell>
        </row>
        <row r="247">
          <cell r="B247">
            <v>190690</v>
          </cell>
          <cell r="C247" t="str">
            <v>OTROS AVANCES Y ANTICIPOS</v>
          </cell>
          <cell r="D247">
            <v>12198665.189999999</v>
          </cell>
          <cell r="E247">
            <v>0</v>
          </cell>
          <cell r="F247">
            <v>0</v>
          </cell>
          <cell r="G247">
            <v>12198665.189999999</v>
          </cell>
        </row>
        <row r="248">
          <cell r="B248">
            <v>19069001</v>
          </cell>
          <cell r="C248" t="str">
            <v>ANTICIPOS PARA PROYECTOS DE INVERSION</v>
          </cell>
          <cell r="D248">
            <v>12198665.189999999</v>
          </cell>
          <cell r="E248">
            <v>0</v>
          </cell>
          <cell r="F248">
            <v>0</v>
          </cell>
          <cell r="G248">
            <v>12198665.189999999</v>
          </cell>
        </row>
        <row r="249">
          <cell r="B249">
            <v>1906900102</v>
          </cell>
          <cell r="C249" t="str">
            <v>Anticipos para Proyectos de inversion</v>
          </cell>
          <cell r="D249">
            <v>12198665.189999999</v>
          </cell>
          <cell r="E249">
            <v>0</v>
          </cell>
          <cell r="F249">
            <v>0</v>
          </cell>
          <cell r="G249">
            <v>12198665.189999999</v>
          </cell>
        </row>
        <row r="250">
          <cell r="B250">
            <v>1908</v>
          </cell>
          <cell r="C250" t="str">
            <v>RECURSOS ENTREGADOS EN ADMINISTRACIÒN</v>
          </cell>
          <cell r="D250">
            <v>5269946537.04</v>
          </cell>
          <cell r="E250">
            <v>25125708209.419998</v>
          </cell>
          <cell r="F250">
            <v>25563394819.59</v>
          </cell>
          <cell r="G250">
            <v>4832259926.8699999</v>
          </cell>
        </row>
        <row r="251">
          <cell r="B251">
            <v>190801</v>
          </cell>
          <cell r="C251" t="str">
            <v>EN ADMINISTRACION</v>
          </cell>
          <cell r="D251">
            <v>25280033</v>
          </cell>
          <cell r="E251">
            <v>22376282445.75</v>
          </cell>
          <cell r="F251">
            <v>22352282445.75</v>
          </cell>
          <cell r="G251">
            <v>49280033</v>
          </cell>
        </row>
        <row r="252">
          <cell r="B252">
            <v>19080101</v>
          </cell>
          <cell r="C252" t="str">
            <v>EN ADMINISTRACION</v>
          </cell>
          <cell r="D252">
            <v>25280033</v>
          </cell>
          <cell r="E252">
            <v>22376282445.75</v>
          </cell>
          <cell r="F252">
            <v>22352282445.75</v>
          </cell>
          <cell r="G252">
            <v>49280033</v>
          </cell>
        </row>
        <row r="253">
          <cell r="B253">
            <v>1908010101</v>
          </cell>
          <cell r="C253" t="str">
            <v>En administracion</v>
          </cell>
          <cell r="D253">
            <v>25280033</v>
          </cell>
          <cell r="E253">
            <v>24000000</v>
          </cell>
          <cell r="F253">
            <v>0</v>
          </cell>
          <cell r="G253">
            <v>49280033</v>
          </cell>
        </row>
        <row r="254">
          <cell r="B254">
            <v>1908010103</v>
          </cell>
          <cell r="C254" t="str">
            <v>Fondo de Desarrollo Regional</v>
          </cell>
          <cell r="D254">
            <v>0</v>
          </cell>
          <cell r="E254">
            <v>22352282445.75</v>
          </cell>
          <cell r="F254">
            <v>22352282445.75</v>
          </cell>
          <cell r="G254">
            <v>0</v>
          </cell>
        </row>
        <row r="255">
          <cell r="B255">
            <v>190803</v>
          </cell>
          <cell r="C255" t="str">
            <v>ENCARGO FIDUCIARIO-FIDUCIA DE ADMINISTRACION Y PAGOS</v>
          </cell>
          <cell r="D255">
            <v>5244666504.04</v>
          </cell>
          <cell r="E255">
            <v>2749425763.6700001</v>
          </cell>
          <cell r="F255">
            <v>3211112373.8400002</v>
          </cell>
          <cell r="G255">
            <v>4782979893.8699999</v>
          </cell>
        </row>
        <row r="256">
          <cell r="B256">
            <v>19080301</v>
          </cell>
          <cell r="C256" t="str">
            <v>ENCARGO FIDUCIARIO-FIDUCIA DE ADMINISTRACION Y PAGOS</v>
          </cell>
          <cell r="D256">
            <v>5244666504.04</v>
          </cell>
          <cell r="E256">
            <v>2749425763.6700001</v>
          </cell>
          <cell r="F256">
            <v>3211112373.8400002</v>
          </cell>
          <cell r="G256">
            <v>4782979893.8699999</v>
          </cell>
        </row>
        <row r="257">
          <cell r="B257">
            <v>1908030101</v>
          </cell>
          <cell r="C257" t="str">
            <v>Fiduciaria Occidente-CGSM-peaje</v>
          </cell>
          <cell r="D257">
            <v>5178983314.4700003</v>
          </cell>
          <cell r="E257">
            <v>1669032470.1099999</v>
          </cell>
          <cell r="F257">
            <v>2080593018.72</v>
          </cell>
          <cell r="G257">
            <v>4767422765.8599997</v>
          </cell>
        </row>
        <row r="258">
          <cell r="B258">
            <v>1908030102</v>
          </cell>
          <cell r="C258" t="str">
            <v>Fiduoccidente stasa Peaje 3%</v>
          </cell>
          <cell r="D258">
            <v>303484.52</v>
          </cell>
          <cell r="E258">
            <v>296276810</v>
          </cell>
          <cell r="F258">
            <v>296300000</v>
          </cell>
          <cell r="G258">
            <v>280294.52</v>
          </cell>
        </row>
        <row r="259">
          <cell r="B259">
            <v>1908030103</v>
          </cell>
          <cell r="C259" t="str">
            <v>Fiduoccidente stasa peaje Tucurinca</v>
          </cell>
          <cell r="D259">
            <v>62445469.439999998</v>
          </cell>
          <cell r="E259">
            <v>250416473.94999999</v>
          </cell>
          <cell r="F259">
            <v>300600000</v>
          </cell>
          <cell r="G259">
            <v>12261943.390000001</v>
          </cell>
        </row>
        <row r="260">
          <cell r="B260">
            <v>1908030104</v>
          </cell>
          <cell r="C260" t="str">
            <v>Fiduoccidente stasa Peaje 5%</v>
          </cell>
          <cell r="D260">
            <v>2934235.61</v>
          </cell>
          <cell r="E260">
            <v>533700009.61000001</v>
          </cell>
          <cell r="F260">
            <v>533619355.12</v>
          </cell>
          <cell r="G260">
            <v>3014890.1</v>
          </cell>
        </row>
        <row r="261">
          <cell r="B261">
            <v>1909</v>
          </cell>
          <cell r="C261" t="str">
            <v>DEPOSITOS ENTREGADOS EN GARANTIA</v>
          </cell>
          <cell r="D261">
            <v>654727266.5</v>
          </cell>
          <cell r="E261">
            <v>0</v>
          </cell>
          <cell r="F261">
            <v>0</v>
          </cell>
          <cell r="G261">
            <v>654727266.5</v>
          </cell>
        </row>
        <row r="262">
          <cell r="B262">
            <v>190903</v>
          </cell>
          <cell r="C262" t="str">
            <v>DEPOSITOS JUDICIALES</v>
          </cell>
          <cell r="D262">
            <v>654727266.5</v>
          </cell>
          <cell r="E262">
            <v>0</v>
          </cell>
          <cell r="F262">
            <v>0</v>
          </cell>
          <cell r="G262">
            <v>654727266.5</v>
          </cell>
        </row>
        <row r="263">
          <cell r="B263">
            <v>19090301</v>
          </cell>
          <cell r="C263" t="str">
            <v>Depositos Judiciales por embargo</v>
          </cell>
          <cell r="D263">
            <v>654727266.5</v>
          </cell>
          <cell r="E263">
            <v>0</v>
          </cell>
          <cell r="F263">
            <v>0</v>
          </cell>
          <cell r="G263">
            <v>654727266.5</v>
          </cell>
        </row>
        <row r="264">
          <cell r="B264">
            <v>1909030101</v>
          </cell>
          <cell r="C264" t="str">
            <v>Depositos Judiciales por Embargo</v>
          </cell>
          <cell r="D264">
            <v>654727266.5</v>
          </cell>
          <cell r="E264">
            <v>0</v>
          </cell>
          <cell r="F264">
            <v>0</v>
          </cell>
          <cell r="G264">
            <v>654727266.5</v>
          </cell>
        </row>
        <row r="265">
          <cell r="B265">
            <v>2</v>
          </cell>
          <cell r="C265" t="str">
            <v>PASIVO</v>
          </cell>
          <cell r="D265">
            <v>-3421421084.29</v>
          </cell>
          <cell r="E265">
            <v>49761292404.510002</v>
          </cell>
          <cell r="F265">
            <v>53318541310.660004</v>
          </cell>
          <cell r="G265">
            <v>-6978669990.4399996</v>
          </cell>
        </row>
        <row r="266">
          <cell r="B266">
            <v>24</v>
          </cell>
          <cell r="C266" t="str">
            <v>CUENTAS POR PAGAR</v>
          </cell>
          <cell r="D266">
            <v>-562588208.58000004</v>
          </cell>
          <cell r="E266">
            <v>24906083088.040001</v>
          </cell>
          <cell r="F266">
            <v>27102483841.610001</v>
          </cell>
          <cell r="G266">
            <v>-2758988962.1500001</v>
          </cell>
        </row>
        <row r="267">
          <cell r="B267">
            <v>2401</v>
          </cell>
          <cell r="C267" t="str">
            <v>ADQUISICION DE BIENES Y SERVICIOS NACIONALES</v>
          </cell>
          <cell r="D267">
            <v>-129545683</v>
          </cell>
          <cell r="E267">
            <v>23226989816.419998</v>
          </cell>
          <cell r="F267">
            <v>23163023207.009998</v>
          </cell>
          <cell r="G267">
            <v>-65579073.590000004</v>
          </cell>
        </row>
        <row r="268">
          <cell r="B268">
            <v>240101</v>
          </cell>
          <cell r="C268" t="str">
            <v>BIENES Y SERVICIOS</v>
          </cell>
          <cell r="D268">
            <v>-129545683</v>
          </cell>
          <cell r="E268">
            <v>841717425</v>
          </cell>
          <cell r="F268">
            <v>737515101.21000004</v>
          </cell>
          <cell r="G268">
            <v>-25343359.210000001</v>
          </cell>
        </row>
        <row r="269">
          <cell r="B269">
            <v>24010101</v>
          </cell>
          <cell r="C269" t="str">
            <v>BIENES</v>
          </cell>
          <cell r="D269">
            <v>-3670683</v>
          </cell>
          <cell r="E269">
            <v>45274251.539999999</v>
          </cell>
          <cell r="F269">
            <v>51078515.75</v>
          </cell>
          <cell r="G269">
            <v>-9474947.2100000009</v>
          </cell>
        </row>
        <row r="270">
          <cell r="B270">
            <v>2401010101</v>
          </cell>
          <cell r="C270" t="str">
            <v>Bienes</v>
          </cell>
          <cell r="D270">
            <v>-3670683</v>
          </cell>
          <cell r="E270">
            <v>45274251.539999999</v>
          </cell>
          <cell r="F270">
            <v>51078515.75</v>
          </cell>
          <cell r="G270">
            <v>-9474947.2100000009</v>
          </cell>
        </row>
        <row r="271">
          <cell r="B271">
            <v>24010102</v>
          </cell>
          <cell r="C271" t="str">
            <v>SERVICIOS</v>
          </cell>
          <cell r="D271">
            <v>-125875000</v>
          </cell>
          <cell r="E271">
            <v>796443173.46000004</v>
          </cell>
          <cell r="F271">
            <v>686436585.46000004</v>
          </cell>
          <cell r="G271">
            <v>-15868412</v>
          </cell>
        </row>
        <row r="272">
          <cell r="B272">
            <v>2401010201</v>
          </cell>
          <cell r="C272" t="str">
            <v>Servicios</v>
          </cell>
          <cell r="D272">
            <v>-125875000</v>
          </cell>
          <cell r="E272">
            <v>796443173.46000004</v>
          </cell>
          <cell r="F272">
            <v>686436585.46000004</v>
          </cell>
          <cell r="G272">
            <v>-15868412</v>
          </cell>
        </row>
        <row r="273">
          <cell r="B273">
            <v>240102</v>
          </cell>
          <cell r="C273" t="str">
            <v>PROYECTOS DE INVERSION</v>
          </cell>
          <cell r="D273">
            <v>0</v>
          </cell>
          <cell r="E273">
            <v>22385272391.419998</v>
          </cell>
          <cell r="F273">
            <v>22425508105.799999</v>
          </cell>
          <cell r="G273">
            <v>-40235714.380000003</v>
          </cell>
        </row>
        <row r="274">
          <cell r="B274">
            <v>24010201</v>
          </cell>
          <cell r="C274" t="str">
            <v>PROYECTOS DE INVERSION</v>
          </cell>
          <cell r="D274">
            <v>0</v>
          </cell>
          <cell r="E274">
            <v>22385272391.419998</v>
          </cell>
          <cell r="F274">
            <v>22425508105.799999</v>
          </cell>
          <cell r="G274">
            <v>-40235714.380000003</v>
          </cell>
        </row>
        <row r="275">
          <cell r="B275">
            <v>2401020101</v>
          </cell>
          <cell r="C275" t="str">
            <v>Interventoria y Consultoria</v>
          </cell>
          <cell r="D275">
            <v>0</v>
          </cell>
          <cell r="E275">
            <v>1495921617.73</v>
          </cell>
          <cell r="F275">
            <v>1512157332.1099999</v>
          </cell>
          <cell r="G275">
            <v>-16235714.380000001</v>
          </cell>
        </row>
        <row r="276">
          <cell r="B276">
            <v>2401020102</v>
          </cell>
          <cell r="C276" t="str">
            <v>Ejecución de Obras</v>
          </cell>
          <cell r="D276">
            <v>0</v>
          </cell>
          <cell r="E276">
            <v>20841435369.689999</v>
          </cell>
          <cell r="F276">
            <v>20841435369.689999</v>
          </cell>
          <cell r="G276">
            <v>0</v>
          </cell>
        </row>
        <row r="277">
          <cell r="B277">
            <v>2401020103</v>
          </cell>
          <cell r="C277" t="str">
            <v>Convenios</v>
          </cell>
          <cell r="D277">
            <v>0</v>
          </cell>
          <cell r="E277">
            <v>47915404</v>
          </cell>
          <cell r="F277">
            <v>71915404</v>
          </cell>
          <cell r="G277">
            <v>-24000000</v>
          </cell>
        </row>
        <row r="278">
          <cell r="B278">
            <v>2407</v>
          </cell>
          <cell r="C278" t="str">
            <v>RECURSOS A FAVOR DE TERCEROS</v>
          </cell>
          <cell r="D278">
            <v>-246445473.15000001</v>
          </cell>
          <cell r="E278">
            <v>159376070.91</v>
          </cell>
          <cell r="F278">
            <v>1782385775.8299999</v>
          </cell>
          <cell r="G278">
            <v>-1869455178.0699999</v>
          </cell>
        </row>
        <row r="279">
          <cell r="B279">
            <v>240706</v>
          </cell>
          <cell r="C279" t="str">
            <v>COBRO CARTERA DE TERCEROS</v>
          </cell>
          <cell r="D279">
            <v>0</v>
          </cell>
          <cell r="E279">
            <v>1815385</v>
          </cell>
          <cell r="F279">
            <v>1233316871</v>
          </cell>
          <cell r="G279">
            <v>-1231501486</v>
          </cell>
        </row>
        <row r="280">
          <cell r="B280">
            <v>24070601</v>
          </cell>
          <cell r="C280" t="str">
            <v>CONTRIB.ESPECIAL 5% CONTRATOS DE O.</v>
          </cell>
          <cell r="D280">
            <v>0</v>
          </cell>
          <cell r="E280">
            <v>1815385</v>
          </cell>
          <cell r="F280">
            <v>1233316871</v>
          </cell>
          <cell r="G280">
            <v>-1231501486</v>
          </cell>
        </row>
        <row r="281">
          <cell r="B281">
            <v>2407060101</v>
          </cell>
          <cell r="C281" t="str">
            <v>CONTRIB.ESPECIAL 5% CONTRATOS DE O.</v>
          </cell>
          <cell r="D281">
            <v>0</v>
          </cell>
          <cell r="E281">
            <v>1815385</v>
          </cell>
          <cell r="F281">
            <v>1233316871</v>
          </cell>
          <cell r="G281">
            <v>-1231501486</v>
          </cell>
        </row>
        <row r="282">
          <cell r="B282">
            <v>240720</v>
          </cell>
          <cell r="C282" t="str">
            <v>RECAUDOS POR CLASIFICAR</v>
          </cell>
          <cell r="D282">
            <v>-106838086.16</v>
          </cell>
          <cell r="E282">
            <v>17419241.75</v>
          </cell>
          <cell r="F282">
            <v>43614768.829999998</v>
          </cell>
          <cell r="G282">
            <v>-133033613.23999999</v>
          </cell>
        </row>
        <row r="283">
          <cell r="B283">
            <v>24072001</v>
          </cell>
          <cell r="C283" t="str">
            <v>CONSIGNACIONES POR IDENTIFICAR</v>
          </cell>
          <cell r="D283">
            <v>-106838086.16</v>
          </cell>
          <cell r="E283">
            <v>17419241.75</v>
          </cell>
          <cell r="F283">
            <v>43614768.829999998</v>
          </cell>
          <cell r="G283">
            <v>-133033613.23999999</v>
          </cell>
        </row>
        <row r="284">
          <cell r="B284">
            <v>2407200101</v>
          </cell>
          <cell r="C284" t="str">
            <v>Cuenta uso de Agua</v>
          </cell>
          <cell r="D284">
            <v>-8857057.1500000004</v>
          </cell>
          <cell r="E284">
            <v>3439217.37</v>
          </cell>
          <cell r="F284">
            <v>1742121.83</v>
          </cell>
          <cell r="G284">
            <v>-7159961.6100000003</v>
          </cell>
        </row>
        <row r="285">
          <cell r="B285">
            <v>2407200102</v>
          </cell>
          <cell r="C285" t="str">
            <v>Cuenta Tasa Retributiva</v>
          </cell>
          <cell r="D285">
            <v>-658326.74</v>
          </cell>
          <cell r="E285">
            <v>0</v>
          </cell>
          <cell r="F285">
            <v>0</v>
          </cell>
          <cell r="G285">
            <v>-658326.74</v>
          </cell>
        </row>
        <row r="286">
          <cell r="B286">
            <v>2407200103</v>
          </cell>
          <cell r="C286" t="str">
            <v>Otras no identificadas</v>
          </cell>
          <cell r="D286">
            <v>-97322702.269999996</v>
          </cell>
          <cell r="E286">
            <v>13980024.380000001</v>
          </cell>
          <cell r="F286">
            <v>41872647</v>
          </cell>
          <cell r="G286">
            <v>-125215324.89</v>
          </cell>
        </row>
        <row r="287">
          <cell r="B287">
            <v>240722</v>
          </cell>
          <cell r="C287" t="str">
            <v>ESTAMPILLAS</v>
          </cell>
          <cell r="D287">
            <v>-139607386.99000001</v>
          </cell>
          <cell r="E287">
            <v>140141444.16</v>
          </cell>
          <cell r="F287">
            <v>505454136</v>
          </cell>
          <cell r="G287">
            <v>-504920078.82999998</v>
          </cell>
        </row>
        <row r="288">
          <cell r="B288">
            <v>24072201</v>
          </cell>
          <cell r="C288" t="str">
            <v>ESTAMPILLA PRO HOSPITAL UNIV.FERNAN</v>
          </cell>
          <cell r="D288">
            <v>-29957000</v>
          </cell>
          <cell r="E288">
            <v>29957000</v>
          </cell>
          <cell r="F288">
            <v>0</v>
          </cell>
          <cell r="G288">
            <v>0</v>
          </cell>
        </row>
        <row r="289">
          <cell r="B289">
            <v>2407220101</v>
          </cell>
          <cell r="C289" t="str">
            <v>ESTAM.PROHOSPITAL TROCONIS CTA 0799</v>
          </cell>
          <cell r="D289">
            <v>-29957000</v>
          </cell>
          <cell r="E289">
            <v>29957000</v>
          </cell>
          <cell r="F289">
            <v>0</v>
          </cell>
          <cell r="G289">
            <v>0</v>
          </cell>
        </row>
        <row r="290">
          <cell r="B290">
            <v>24072202</v>
          </cell>
          <cell r="C290" t="str">
            <v>ESTAMPILLA UNIMAG</v>
          </cell>
          <cell r="D290">
            <v>-29957000</v>
          </cell>
          <cell r="E290">
            <v>29957000</v>
          </cell>
          <cell r="F290">
            <v>0</v>
          </cell>
          <cell r="G290">
            <v>0</v>
          </cell>
        </row>
        <row r="291">
          <cell r="B291">
            <v>2407220201</v>
          </cell>
          <cell r="C291" t="str">
            <v>ESTAMPILLA UNIMAG</v>
          </cell>
          <cell r="D291">
            <v>-29957000</v>
          </cell>
          <cell r="E291">
            <v>29957000</v>
          </cell>
          <cell r="F291">
            <v>0</v>
          </cell>
          <cell r="G291">
            <v>0</v>
          </cell>
        </row>
        <row r="292">
          <cell r="B292">
            <v>24072203</v>
          </cell>
          <cell r="C292" t="str">
            <v>ESTAMPILLA PRO UNIV. N/AL Y DEMAS UNIV. ESTATALES</v>
          </cell>
          <cell r="D292">
            <v>-79693386.989999995</v>
          </cell>
          <cell r="E292">
            <v>80227444.159999996</v>
          </cell>
          <cell r="F292">
            <v>505454136</v>
          </cell>
          <cell r="G292">
            <v>-504920078.82999998</v>
          </cell>
        </row>
        <row r="293">
          <cell r="B293">
            <v>2407220301</v>
          </cell>
          <cell r="C293" t="str">
            <v>ESTAMPILLA UNIV. NAL</v>
          </cell>
          <cell r="D293">
            <v>-79693386.989999995</v>
          </cell>
          <cell r="E293">
            <v>80227444.159999996</v>
          </cell>
          <cell r="F293">
            <v>505454136</v>
          </cell>
          <cell r="G293">
            <v>-504920078.82999998</v>
          </cell>
        </row>
        <row r="294">
          <cell r="B294">
            <v>2424</v>
          </cell>
          <cell r="C294" t="str">
            <v>DESCUENTOS DE NOMINA</v>
          </cell>
          <cell r="D294">
            <v>-40330748</v>
          </cell>
          <cell r="E294">
            <v>90318598</v>
          </cell>
          <cell r="F294">
            <v>90676271</v>
          </cell>
          <cell r="G294">
            <v>-40688421</v>
          </cell>
        </row>
        <row r="295">
          <cell r="B295">
            <v>242401</v>
          </cell>
          <cell r="C295" t="str">
            <v>APORTES A FONDOS PENSIONALES</v>
          </cell>
          <cell r="D295">
            <v>-18755374</v>
          </cell>
          <cell r="E295">
            <v>18575774</v>
          </cell>
          <cell r="F295">
            <v>18306097</v>
          </cell>
          <cell r="G295">
            <v>-18485697</v>
          </cell>
        </row>
        <row r="296">
          <cell r="B296">
            <v>24240101</v>
          </cell>
          <cell r="C296" t="str">
            <v>APORTES A FONDOS PENSIONALES</v>
          </cell>
          <cell r="D296">
            <v>-18755374</v>
          </cell>
          <cell r="E296">
            <v>18575774</v>
          </cell>
          <cell r="F296">
            <v>18306097</v>
          </cell>
          <cell r="G296">
            <v>-18485697</v>
          </cell>
        </row>
        <row r="297">
          <cell r="B297">
            <v>2424010102</v>
          </cell>
          <cell r="C297" t="str">
            <v>Pensiones Colpensiones</v>
          </cell>
          <cell r="D297">
            <v>-13409165</v>
          </cell>
          <cell r="E297">
            <v>13409166</v>
          </cell>
          <cell r="F297">
            <v>13394611</v>
          </cell>
          <cell r="G297">
            <v>-13394610</v>
          </cell>
        </row>
        <row r="298">
          <cell r="B298">
            <v>2424010104</v>
          </cell>
          <cell r="C298" t="str">
            <v>Pensiones Porvenir</v>
          </cell>
          <cell r="D298">
            <v>-3532592</v>
          </cell>
          <cell r="E298">
            <v>3532593</v>
          </cell>
          <cell r="F298">
            <v>3519615</v>
          </cell>
          <cell r="G298">
            <v>-3519614</v>
          </cell>
        </row>
        <row r="299">
          <cell r="B299">
            <v>2424010105</v>
          </cell>
          <cell r="C299" t="str">
            <v>Pensiones Colfondos</v>
          </cell>
          <cell r="D299">
            <v>-973770</v>
          </cell>
          <cell r="E299">
            <v>973770</v>
          </cell>
          <cell r="F299">
            <v>926067</v>
          </cell>
          <cell r="G299">
            <v>-926067</v>
          </cell>
        </row>
        <row r="300">
          <cell r="B300">
            <v>2424010106</v>
          </cell>
          <cell r="C300" t="str">
            <v>Pensiones Protección</v>
          </cell>
          <cell r="D300">
            <v>-839847</v>
          </cell>
          <cell r="E300">
            <v>660245</v>
          </cell>
          <cell r="F300">
            <v>465804</v>
          </cell>
          <cell r="G300">
            <v>-645406</v>
          </cell>
        </row>
        <row r="301">
          <cell r="B301">
            <v>242402</v>
          </cell>
          <cell r="C301" t="str">
            <v>APORTES A SEGURIDAD SOCIAL EN SALUD</v>
          </cell>
          <cell r="D301">
            <v>-18755374</v>
          </cell>
          <cell r="E301">
            <v>20225671</v>
          </cell>
          <cell r="F301">
            <v>20297602</v>
          </cell>
          <cell r="G301">
            <v>-18827305</v>
          </cell>
        </row>
        <row r="302">
          <cell r="B302">
            <v>24240201</v>
          </cell>
          <cell r="C302" t="str">
            <v>APORTES A SEGURIDAD SOCIAL EN SALUD</v>
          </cell>
          <cell r="D302">
            <v>-18755374</v>
          </cell>
          <cell r="E302">
            <v>18575774</v>
          </cell>
          <cell r="F302">
            <v>18429908</v>
          </cell>
          <cell r="G302">
            <v>-18609508</v>
          </cell>
        </row>
        <row r="303">
          <cell r="B303">
            <v>2424020103</v>
          </cell>
          <cell r="C303" t="str">
            <v>Salud Sanitas</v>
          </cell>
          <cell r="D303">
            <v>-12275863</v>
          </cell>
          <cell r="E303">
            <v>12275865</v>
          </cell>
          <cell r="F303">
            <v>12274659</v>
          </cell>
          <cell r="G303">
            <v>-12274657</v>
          </cell>
        </row>
        <row r="304">
          <cell r="B304">
            <v>2424020106</v>
          </cell>
          <cell r="C304" t="str">
            <v>Salud Famisanar</v>
          </cell>
          <cell r="D304">
            <v>-632137</v>
          </cell>
          <cell r="E304">
            <v>632137</v>
          </cell>
          <cell r="F304">
            <v>632137</v>
          </cell>
          <cell r="G304">
            <v>-632137</v>
          </cell>
        </row>
        <row r="305">
          <cell r="B305">
            <v>2424020108</v>
          </cell>
          <cell r="C305" t="str">
            <v>Salud Coomeva</v>
          </cell>
          <cell r="D305">
            <v>-804115</v>
          </cell>
          <cell r="E305">
            <v>804115</v>
          </cell>
          <cell r="F305">
            <v>762392</v>
          </cell>
          <cell r="G305">
            <v>-762392</v>
          </cell>
        </row>
        <row r="306">
          <cell r="B306">
            <v>2424020109</v>
          </cell>
          <cell r="C306" t="str">
            <v>Salud total</v>
          </cell>
          <cell r="D306">
            <v>-2135046</v>
          </cell>
          <cell r="E306">
            <v>2069024</v>
          </cell>
          <cell r="F306">
            <v>1928032</v>
          </cell>
          <cell r="G306">
            <v>-1994054</v>
          </cell>
        </row>
        <row r="307">
          <cell r="B307">
            <v>2424020111</v>
          </cell>
          <cell r="C307" t="str">
            <v>Salud NUEVA E.P.S. S.A.</v>
          </cell>
          <cell r="D307">
            <v>-2258629</v>
          </cell>
          <cell r="E307">
            <v>2145049</v>
          </cell>
          <cell r="F307">
            <v>2183104</v>
          </cell>
          <cell r="G307">
            <v>-2296684</v>
          </cell>
        </row>
        <row r="308">
          <cell r="B308">
            <v>2424020116</v>
          </cell>
          <cell r="C308" t="str">
            <v>Coperativa de Desarrollo Integral COOSALUD</v>
          </cell>
          <cell r="D308">
            <v>-346399</v>
          </cell>
          <cell r="E308">
            <v>346399</v>
          </cell>
          <cell r="F308">
            <v>346399</v>
          </cell>
          <cell r="G308">
            <v>-346399</v>
          </cell>
        </row>
        <row r="309">
          <cell r="B309">
            <v>2424020121</v>
          </cell>
          <cell r="C309" t="str">
            <v>CAJACOPI</v>
          </cell>
          <cell r="D309">
            <v>-303185</v>
          </cell>
          <cell r="E309">
            <v>303185</v>
          </cell>
          <cell r="F309">
            <v>303185</v>
          </cell>
          <cell r="G309">
            <v>-303185</v>
          </cell>
        </row>
        <row r="310">
          <cell r="B310">
            <v>24240202</v>
          </cell>
          <cell r="C310" t="str">
            <v>APORTES A SALUD PREPAGADA</v>
          </cell>
          <cell r="D310">
            <v>0</v>
          </cell>
          <cell r="E310">
            <v>1649897</v>
          </cell>
          <cell r="F310">
            <v>1867694</v>
          </cell>
          <cell r="G310">
            <v>-217797</v>
          </cell>
        </row>
        <row r="311">
          <cell r="B311">
            <v>2424020201</v>
          </cell>
          <cell r="C311" t="str">
            <v>Salud Prepagada COLSANITAS S.A.</v>
          </cell>
          <cell r="D311">
            <v>0</v>
          </cell>
          <cell r="E311">
            <v>1060500</v>
          </cell>
          <cell r="F311">
            <v>1060500</v>
          </cell>
          <cell r="G311">
            <v>0</v>
          </cell>
        </row>
        <row r="312">
          <cell r="B312">
            <v>2424020202</v>
          </cell>
          <cell r="C312" t="str">
            <v>PLAN PREMIUM EPS SANITAS</v>
          </cell>
          <cell r="D312">
            <v>0</v>
          </cell>
          <cell r="E312">
            <v>589397</v>
          </cell>
          <cell r="F312">
            <v>807194</v>
          </cell>
          <cell r="G312">
            <v>-217797</v>
          </cell>
        </row>
        <row r="313">
          <cell r="B313">
            <v>242404</v>
          </cell>
          <cell r="C313" t="str">
            <v>SINDICATOS</v>
          </cell>
          <cell r="D313">
            <v>0</v>
          </cell>
          <cell r="E313">
            <v>477406</v>
          </cell>
          <cell r="F313">
            <v>477406</v>
          </cell>
          <cell r="G313">
            <v>0</v>
          </cell>
        </row>
        <row r="314">
          <cell r="B314">
            <v>24240401</v>
          </cell>
          <cell r="C314" t="str">
            <v>SINDICATOS</v>
          </cell>
          <cell r="D314">
            <v>0</v>
          </cell>
          <cell r="E314">
            <v>477406</v>
          </cell>
          <cell r="F314">
            <v>477406</v>
          </cell>
          <cell r="G314">
            <v>0</v>
          </cell>
        </row>
        <row r="315">
          <cell r="B315">
            <v>2424040101</v>
          </cell>
          <cell r="C315" t="str">
            <v>Sindicatos</v>
          </cell>
          <cell r="D315">
            <v>0</v>
          </cell>
          <cell r="E315">
            <v>477406</v>
          </cell>
          <cell r="F315">
            <v>477406</v>
          </cell>
          <cell r="G315">
            <v>0</v>
          </cell>
        </row>
        <row r="316">
          <cell r="B316">
            <v>242407</v>
          </cell>
          <cell r="C316" t="str">
            <v>LIBRANZAS</v>
          </cell>
          <cell r="D316">
            <v>0</v>
          </cell>
          <cell r="E316">
            <v>39107330</v>
          </cell>
          <cell r="F316">
            <v>39856949</v>
          </cell>
          <cell r="G316">
            <v>-749619</v>
          </cell>
        </row>
        <row r="317">
          <cell r="B317">
            <v>24240701</v>
          </cell>
          <cell r="C317" t="str">
            <v>LIBRANZAS</v>
          </cell>
          <cell r="D317">
            <v>0</v>
          </cell>
          <cell r="E317">
            <v>39107330</v>
          </cell>
          <cell r="F317">
            <v>39856949</v>
          </cell>
          <cell r="G317">
            <v>-749619</v>
          </cell>
        </row>
        <row r="318">
          <cell r="B318">
            <v>2424070103</v>
          </cell>
          <cell r="C318" t="str">
            <v>BBVA</v>
          </cell>
          <cell r="D318">
            <v>0</v>
          </cell>
          <cell r="E318">
            <v>3358524</v>
          </cell>
          <cell r="F318">
            <v>3358524</v>
          </cell>
          <cell r="G318">
            <v>0</v>
          </cell>
        </row>
        <row r="319">
          <cell r="B319">
            <v>2424070104</v>
          </cell>
          <cell r="C319" t="str">
            <v>DAVIVIENDA</v>
          </cell>
          <cell r="D319">
            <v>0</v>
          </cell>
          <cell r="E319">
            <v>16307000</v>
          </cell>
          <cell r="F319">
            <v>16307000</v>
          </cell>
          <cell r="G319">
            <v>0</v>
          </cell>
        </row>
        <row r="320">
          <cell r="B320">
            <v>2424070105</v>
          </cell>
          <cell r="C320" t="str">
            <v>LA ASCENSION S.A.</v>
          </cell>
          <cell r="D320">
            <v>0</v>
          </cell>
          <cell r="E320">
            <v>560350</v>
          </cell>
          <cell r="F320">
            <v>560350</v>
          </cell>
          <cell r="G320">
            <v>0</v>
          </cell>
        </row>
        <row r="321">
          <cell r="B321">
            <v>2424070109</v>
          </cell>
          <cell r="C321" t="str">
            <v>BANCO DE OCCIDENTE</v>
          </cell>
          <cell r="D321">
            <v>0</v>
          </cell>
          <cell r="E321">
            <v>17864801</v>
          </cell>
          <cell r="F321">
            <v>18614420</v>
          </cell>
          <cell r="G321">
            <v>-749619</v>
          </cell>
        </row>
        <row r="322">
          <cell r="B322">
            <v>2424070110</v>
          </cell>
          <cell r="C322" t="str">
            <v>JARDINES DE PAZ</v>
          </cell>
          <cell r="D322">
            <v>0</v>
          </cell>
          <cell r="E322">
            <v>136300</v>
          </cell>
          <cell r="F322">
            <v>136300</v>
          </cell>
          <cell r="G322">
            <v>0</v>
          </cell>
        </row>
        <row r="323">
          <cell r="B323">
            <v>2424070111</v>
          </cell>
          <cell r="C323" t="str">
            <v>LOS OLIVOS</v>
          </cell>
          <cell r="D323">
            <v>0</v>
          </cell>
          <cell r="E323">
            <v>138600</v>
          </cell>
          <cell r="F323">
            <v>138600</v>
          </cell>
          <cell r="G323">
            <v>0</v>
          </cell>
        </row>
        <row r="324">
          <cell r="B324">
            <v>2424070112</v>
          </cell>
          <cell r="C324" t="str">
            <v>CAJAMAG LIBRANZA</v>
          </cell>
          <cell r="D324">
            <v>0</v>
          </cell>
          <cell r="E324">
            <v>258030</v>
          </cell>
          <cell r="F324">
            <v>258030</v>
          </cell>
          <cell r="G324">
            <v>0</v>
          </cell>
        </row>
        <row r="325">
          <cell r="B325">
            <v>2424070115</v>
          </cell>
          <cell r="C325" t="str">
            <v>CREDISERVICIOS SAS</v>
          </cell>
          <cell r="D325">
            <v>0</v>
          </cell>
          <cell r="E325">
            <v>483725</v>
          </cell>
          <cell r="F325">
            <v>483725</v>
          </cell>
          <cell r="G325">
            <v>0</v>
          </cell>
        </row>
        <row r="326">
          <cell r="B326">
            <v>242411</v>
          </cell>
          <cell r="C326" t="str">
            <v>EMBARGOS JUDICIALES</v>
          </cell>
          <cell r="D326">
            <v>0</v>
          </cell>
          <cell r="E326">
            <v>9112417</v>
          </cell>
          <cell r="F326">
            <v>9112417</v>
          </cell>
          <cell r="G326">
            <v>0</v>
          </cell>
        </row>
        <row r="327">
          <cell r="B327">
            <v>24241101</v>
          </cell>
          <cell r="C327" t="str">
            <v>EMBARGOS JUDICIALES</v>
          </cell>
          <cell r="D327">
            <v>0</v>
          </cell>
          <cell r="E327">
            <v>9112417</v>
          </cell>
          <cell r="F327">
            <v>9112417</v>
          </cell>
          <cell r="G327">
            <v>0</v>
          </cell>
        </row>
        <row r="328">
          <cell r="B328">
            <v>2424110101</v>
          </cell>
          <cell r="C328" t="str">
            <v>Embargos Judiciales</v>
          </cell>
          <cell r="D328">
            <v>0</v>
          </cell>
          <cell r="E328">
            <v>9112417</v>
          </cell>
          <cell r="F328">
            <v>9112417</v>
          </cell>
          <cell r="G328">
            <v>0</v>
          </cell>
        </row>
        <row r="329">
          <cell r="B329">
            <v>242490</v>
          </cell>
          <cell r="C329" t="str">
            <v>OTROS DESCUENTOS DE NOMINA</v>
          </cell>
          <cell r="D329">
            <v>-2820000</v>
          </cell>
          <cell r="E329">
            <v>2820000</v>
          </cell>
          <cell r="F329">
            <v>2625800</v>
          </cell>
          <cell r="G329">
            <v>-2625800</v>
          </cell>
        </row>
        <row r="330">
          <cell r="B330">
            <v>24249002</v>
          </cell>
          <cell r="C330" t="str">
            <v>FONDO DE SOLIDARIDAD Y GARANTIA EN SALUD</v>
          </cell>
          <cell r="D330">
            <v>-2820000</v>
          </cell>
          <cell r="E330">
            <v>2820000</v>
          </cell>
          <cell r="F330">
            <v>2625800</v>
          </cell>
          <cell r="G330">
            <v>-2625800</v>
          </cell>
        </row>
        <row r="331">
          <cell r="B331">
            <v>2424900202</v>
          </cell>
          <cell r="C331" t="str">
            <v>Fondo de Solidaridad Colpensiones</v>
          </cell>
          <cell r="D331">
            <v>-2192600</v>
          </cell>
          <cell r="E331">
            <v>2192600</v>
          </cell>
          <cell r="F331">
            <v>2098200</v>
          </cell>
          <cell r="G331">
            <v>-2098200</v>
          </cell>
        </row>
        <row r="332">
          <cell r="B332">
            <v>2424900203</v>
          </cell>
          <cell r="C332" t="str">
            <v>Fondo de solidaridad Porvenir</v>
          </cell>
          <cell r="D332">
            <v>-487400</v>
          </cell>
          <cell r="E332">
            <v>487400</v>
          </cell>
          <cell r="F332">
            <v>474200</v>
          </cell>
          <cell r="G332">
            <v>-474200</v>
          </cell>
        </row>
        <row r="333">
          <cell r="B333">
            <v>2424900204</v>
          </cell>
          <cell r="C333" t="str">
            <v>Fondo de solidaridad Protección</v>
          </cell>
          <cell r="D333">
            <v>-40400</v>
          </cell>
          <cell r="E333">
            <v>40400</v>
          </cell>
          <cell r="F333">
            <v>0</v>
          </cell>
          <cell r="G333">
            <v>0</v>
          </cell>
        </row>
        <row r="334">
          <cell r="B334">
            <v>2424900205</v>
          </cell>
          <cell r="C334" t="str">
            <v>Fondo de solidaridad Colfondos</v>
          </cell>
          <cell r="D334">
            <v>-99600</v>
          </cell>
          <cell r="E334">
            <v>99600</v>
          </cell>
          <cell r="F334">
            <v>53400</v>
          </cell>
          <cell r="G334">
            <v>-53400</v>
          </cell>
        </row>
        <row r="335">
          <cell r="B335">
            <v>2436</v>
          </cell>
          <cell r="C335" t="str">
            <v>RETENCION EN LA FUENTE E IMPUESTO DE TIMBRE</v>
          </cell>
          <cell r="D335">
            <v>-96859364.680000007</v>
          </cell>
          <cell r="E335">
            <v>96860490</v>
          </cell>
          <cell r="F335">
            <v>696652490</v>
          </cell>
          <cell r="G335">
            <v>-696651364.67999995</v>
          </cell>
        </row>
        <row r="336">
          <cell r="B336">
            <v>243603</v>
          </cell>
          <cell r="C336" t="str">
            <v>HONORARIOS</v>
          </cell>
          <cell r="D336">
            <v>-44659000</v>
          </cell>
          <cell r="E336">
            <v>44659374</v>
          </cell>
          <cell r="F336">
            <v>74831374</v>
          </cell>
          <cell r="G336">
            <v>-74831000</v>
          </cell>
        </row>
        <row r="337">
          <cell r="B337">
            <v>24360301</v>
          </cell>
          <cell r="C337" t="str">
            <v>HONORARIOS</v>
          </cell>
          <cell r="D337">
            <v>-44659000</v>
          </cell>
          <cell r="E337">
            <v>44659374</v>
          </cell>
          <cell r="F337">
            <v>74831374</v>
          </cell>
          <cell r="G337">
            <v>-74831000</v>
          </cell>
        </row>
        <row r="338">
          <cell r="B338">
            <v>2436030101</v>
          </cell>
          <cell r="C338" t="str">
            <v>HONORARIOS</v>
          </cell>
          <cell r="D338">
            <v>-44659000</v>
          </cell>
          <cell r="E338">
            <v>44659374</v>
          </cell>
          <cell r="F338">
            <v>74831374</v>
          </cell>
          <cell r="G338">
            <v>-74831000</v>
          </cell>
        </row>
        <row r="339">
          <cell r="B339">
            <v>243605</v>
          </cell>
          <cell r="C339" t="str">
            <v>SERVICIOS</v>
          </cell>
          <cell r="D339">
            <v>-4192000</v>
          </cell>
          <cell r="E339">
            <v>4192000</v>
          </cell>
          <cell r="F339">
            <v>9856000</v>
          </cell>
          <cell r="G339">
            <v>-9856000</v>
          </cell>
        </row>
        <row r="340">
          <cell r="B340">
            <v>24360501</v>
          </cell>
          <cell r="C340" t="str">
            <v>SERVICIOS EN GENERAL</v>
          </cell>
          <cell r="D340">
            <v>-4192000</v>
          </cell>
          <cell r="E340">
            <v>4192000</v>
          </cell>
          <cell r="F340">
            <v>9856000</v>
          </cell>
          <cell r="G340">
            <v>-9856000</v>
          </cell>
        </row>
        <row r="341">
          <cell r="B341">
            <v>2436050101</v>
          </cell>
          <cell r="C341" t="str">
            <v>SERVICIOS EN GENERAL</v>
          </cell>
          <cell r="D341">
            <v>-4192000</v>
          </cell>
          <cell r="E341">
            <v>4192000</v>
          </cell>
          <cell r="F341">
            <v>9856000</v>
          </cell>
          <cell r="G341">
            <v>-9856000</v>
          </cell>
        </row>
        <row r="342">
          <cell r="B342">
            <v>243606</v>
          </cell>
          <cell r="C342" t="str">
            <v>ARRENDAMIENTOS</v>
          </cell>
          <cell r="D342">
            <v>-4530000</v>
          </cell>
          <cell r="E342">
            <v>4530250</v>
          </cell>
          <cell r="F342">
            <v>4418250</v>
          </cell>
          <cell r="G342">
            <v>-4418000</v>
          </cell>
        </row>
        <row r="343">
          <cell r="B343">
            <v>24360601</v>
          </cell>
          <cell r="C343" t="str">
            <v>ARRENDAMIENTOS</v>
          </cell>
          <cell r="D343">
            <v>-4530000</v>
          </cell>
          <cell r="E343">
            <v>4530250</v>
          </cell>
          <cell r="F343">
            <v>4418250</v>
          </cell>
          <cell r="G343">
            <v>-4418000</v>
          </cell>
        </row>
        <row r="344">
          <cell r="B344">
            <v>2436060101</v>
          </cell>
          <cell r="C344" t="str">
            <v>ARRENDAMIENTO</v>
          </cell>
          <cell r="D344">
            <v>-4530000</v>
          </cell>
          <cell r="E344">
            <v>4530250</v>
          </cell>
          <cell r="F344">
            <v>4418250</v>
          </cell>
          <cell r="G344">
            <v>-4418000</v>
          </cell>
        </row>
        <row r="345">
          <cell r="B345">
            <v>243608</v>
          </cell>
          <cell r="C345" t="str">
            <v>COMPRAS</v>
          </cell>
          <cell r="D345">
            <v>-547000</v>
          </cell>
          <cell r="E345">
            <v>547450</v>
          </cell>
          <cell r="F345">
            <v>453450</v>
          </cell>
          <cell r="G345">
            <v>-453000</v>
          </cell>
        </row>
        <row r="346">
          <cell r="B346">
            <v>24360801</v>
          </cell>
          <cell r="C346" t="str">
            <v>COMPRAS EN GENERAL</v>
          </cell>
          <cell r="D346">
            <v>-547000</v>
          </cell>
          <cell r="E346">
            <v>547450</v>
          </cell>
          <cell r="F346">
            <v>453450</v>
          </cell>
          <cell r="G346">
            <v>-453000</v>
          </cell>
        </row>
        <row r="347">
          <cell r="B347">
            <v>2436080101</v>
          </cell>
          <cell r="C347" t="str">
            <v>COMPRAS EN GENERAL</v>
          </cell>
          <cell r="D347">
            <v>-547000</v>
          </cell>
          <cell r="E347">
            <v>547450</v>
          </cell>
          <cell r="F347">
            <v>453450</v>
          </cell>
          <cell r="G347">
            <v>-453000</v>
          </cell>
        </row>
        <row r="348">
          <cell r="B348">
            <v>243615</v>
          </cell>
          <cell r="C348" t="str">
            <v>Rentas de Trabajo</v>
          </cell>
          <cell r="D348">
            <v>-12141000</v>
          </cell>
          <cell r="E348">
            <v>12141000</v>
          </cell>
          <cell r="F348">
            <v>31853000</v>
          </cell>
          <cell r="G348">
            <v>-31853000</v>
          </cell>
        </row>
        <row r="349">
          <cell r="B349">
            <v>24361501</v>
          </cell>
          <cell r="C349" t="str">
            <v>A EMPLEADOS ARTICULO 383 ET</v>
          </cell>
          <cell r="D349">
            <v>-12141000</v>
          </cell>
          <cell r="E349">
            <v>12141000</v>
          </cell>
          <cell r="F349">
            <v>31853000</v>
          </cell>
          <cell r="G349">
            <v>-31853000</v>
          </cell>
        </row>
        <row r="350">
          <cell r="B350">
            <v>2436150101</v>
          </cell>
          <cell r="C350" t="str">
            <v>A EMPLEADOS ARTICULO 383 CTA 02017</v>
          </cell>
          <cell r="D350">
            <v>-12141000</v>
          </cell>
          <cell r="E350">
            <v>12141000</v>
          </cell>
          <cell r="F350">
            <v>31853000</v>
          </cell>
          <cell r="G350">
            <v>-31853000</v>
          </cell>
        </row>
        <row r="351">
          <cell r="B351">
            <v>243625</v>
          </cell>
          <cell r="C351" t="str">
            <v>Impuesto a las Ventas Retenido</v>
          </cell>
          <cell r="D351">
            <v>-20421000</v>
          </cell>
          <cell r="E351">
            <v>20421000</v>
          </cell>
          <cell r="F351">
            <v>87695000</v>
          </cell>
          <cell r="G351">
            <v>-87695000</v>
          </cell>
        </row>
        <row r="352">
          <cell r="B352">
            <v>24362501</v>
          </cell>
          <cell r="C352" t="str">
            <v>IMPUESTO A LAS VENTAS RETENIDO POR CONSIGNAR</v>
          </cell>
          <cell r="D352">
            <v>-20421000</v>
          </cell>
          <cell r="E352">
            <v>20421000</v>
          </cell>
          <cell r="F352">
            <v>87695000</v>
          </cell>
          <cell r="G352">
            <v>-87695000</v>
          </cell>
        </row>
        <row r="353">
          <cell r="B353">
            <v>2436250101</v>
          </cell>
          <cell r="C353" t="str">
            <v>Impuesto a las ventas retenidos por Consignar</v>
          </cell>
          <cell r="D353">
            <v>-20421000</v>
          </cell>
          <cell r="E353">
            <v>20421000</v>
          </cell>
          <cell r="F353">
            <v>87695000</v>
          </cell>
          <cell r="G353">
            <v>-87695000</v>
          </cell>
        </row>
        <row r="354">
          <cell r="B354">
            <v>243626</v>
          </cell>
          <cell r="C354" t="str">
            <v>Contrato de Construcción</v>
          </cell>
          <cell r="D354">
            <v>0</v>
          </cell>
          <cell r="E354">
            <v>0</v>
          </cell>
          <cell r="F354">
            <v>465880000</v>
          </cell>
          <cell r="G354">
            <v>-465880000</v>
          </cell>
        </row>
        <row r="355">
          <cell r="B355">
            <v>24362602</v>
          </cell>
          <cell r="C355" t="str">
            <v>RETEFUENTE CONTRATOS DE OBRA</v>
          </cell>
          <cell r="D355">
            <v>0</v>
          </cell>
          <cell r="E355">
            <v>0</v>
          </cell>
          <cell r="F355">
            <v>465880000</v>
          </cell>
          <cell r="G355">
            <v>-465880000</v>
          </cell>
        </row>
        <row r="356">
          <cell r="B356">
            <v>2436260201</v>
          </cell>
          <cell r="C356" t="str">
            <v>RETEFUENTE CONTRATOS DE OBRA</v>
          </cell>
          <cell r="D356">
            <v>0</v>
          </cell>
          <cell r="E356">
            <v>0</v>
          </cell>
          <cell r="F356">
            <v>465880000</v>
          </cell>
          <cell r="G356">
            <v>-465880000</v>
          </cell>
        </row>
        <row r="357">
          <cell r="B357">
            <v>243627</v>
          </cell>
          <cell r="C357" t="str">
            <v>Retencion de Impuesto de Industria y Comercio por Compra</v>
          </cell>
          <cell r="D357">
            <v>-10369000</v>
          </cell>
          <cell r="E357">
            <v>10369416</v>
          </cell>
          <cell r="F357">
            <v>21665416</v>
          </cell>
          <cell r="G357">
            <v>-21665000</v>
          </cell>
        </row>
        <row r="358">
          <cell r="B358">
            <v>24362701</v>
          </cell>
          <cell r="C358" t="str">
            <v>RETENCION DE IMPUESTO DE IND.Y COMERCIO</v>
          </cell>
          <cell r="D358">
            <v>-10369000</v>
          </cell>
          <cell r="E358">
            <v>10369416</v>
          </cell>
          <cell r="F358">
            <v>21665416</v>
          </cell>
          <cell r="G358">
            <v>-21665000</v>
          </cell>
        </row>
        <row r="359">
          <cell r="B359">
            <v>2436270101</v>
          </cell>
          <cell r="C359" t="str">
            <v>Retencion de impuesto de industria y comercio</v>
          </cell>
          <cell r="D359">
            <v>-10369000</v>
          </cell>
          <cell r="E359">
            <v>10369416</v>
          </cell>
          <cell r="F359">
            <v>21665416</v>
          </cell>
          <cell r="G359">
            <v>-21665000</v>
          </cell>
        </row>
        <row r="360">
          <cell r="B360">
            <v>243698</v>
          </cell>
          <cell r="C360" t="str">
            <v>IMPUESTO DE TIMBRE</v>
          </cell>
          <cell r="D360">
            <v>-364.68</v>
          </cell>
          <cell r="E360">
            <v>0</v>
          </cell>
          <cell r="F360">
            <v>0</v>
          </cell>
          <cell r="G360">
            <v>-364.68</v>
          </cell>
        </row>
        <row r="361">
          <cell r="B361">
            <v>24369801</v>
          </cell>
          <cell r="C361" t="str">
            <v>IMPUESTO DE TIMBRE</v>
          </cell>
          <cell r="D361">
            <v>-364.68</v>
          </cell>
          <cell r="E361">
            <v>0</v>
          </cell>
          <cell r="F361">
            <v>0</v>
          </cell>
          <cell r="G361">
            <v>-364.68</v>
          </cell>
        </row>
        <row r="362">
          <cell r="B362">
            <v>2436980101</v>
          </cell>
          <cell r="C362" t="str">
            <v>Retención por impuesto de timbre</v>
          </cell>
          <cell r="D362">
            <v>-364.68</v>
          </cell>
          <cell r="E362">
            <v>0</v>
          </cell>
          <cell r="F362">
            <v>0</v>
          </cell>
          <cell r="G362">
            <v>-364.68</v>
          </cell>
        </row>
        <row r="363">
          <cell r="B363">
            <v>2440</v>
          </cell>
          <cell r="C363" t="str">
            <v>IMPUESTOS, CONTRIBUCIONES Y TASAS PAGAR</v>
          </cell>
          <cell r="D363">
            <v>-1712964</v>
          </cell>
          <cell r="E363">
            <v>74684526</v>
          </cell>
          <cell r="F363">
            <v>72971562</v>
          </cell>
          <cell r="G363">
            <v>0</v>
          </cell>
        </row>
        <row r="364">
          <cell r="B364">
            <v>244016</v>
          </cell>
          <cell r="C364" t="str">
            <v>IMPUESTO SOBRE VEHICULOS AUTOMOTORES</v>
          </cell>
          <cell r="D364">
            <v>-1712964</v>
          </cell>
          <cell r="E364">
            <v>1774300</v>
          </cell>
          <cell r="F364">
            <v>61336</v>
          </cell>
          <cell r="G364">
            <v>0</v>
          </cell>
        </row>
        <row r="365">
          <cell r="B365">
            <v>24401601</v>
          </cell>
          <cell r="C365" t="str">
            <v>IMPUESTO SOBRE VEHICULOS AUTOMOTORES</v>
          </cell>
          <cell r="D365">
            <v>-1712964</v>
          </cell>
          <cell r="E365">
            <v>1774300</v>
          </cell>
          <cell r="F365">
            <v>61336</v>
          </cell>
          <cell r="G365">
            <v>0</v>
          </cell>
        </row>
        <row r="366">
          <cell r="B366">
            <v>2440160101</v>
          </cell>
          <cell r="C366" t="str">
            <v>Impuesto sobre vehiculos automotores</v>
          </cell>
          <cell r="D366">
            <v>-1712964</v>
          </cell>
          <cell r="E366">
            <v>1774300</v>
          </cell>
          <cell r="F366">
            <v>61336</v>
          </cell>
          <cell r="G366">
            <v>0</v>
          </cell>
        </row>
        <row r="367">
          <cell r="B367">
            <v>244023</v>
          </cell>
          <cell r="C367" t="str">
            <v>CONTRIBUCIONES</v>
          </cell>
          <cell r="D367">
            <v>0</v>
          </cell>
          <cell r="E367">
            <v>72910226</v>
          </cell>
          <cell r="F367">
            <v>72910226</v>
          </cell>
          <cell r="G367">
            <v>0</v>
          </cell>
        </row>
        <row r="368">
          <cell r="B368">
            <v>24402301</v>
          </cell>
          <cell r="C368" t="str">
            <v>CONTRIBUCIONES</v>
          </cell>
          <cell r="D368">
            <v>0</v>
          </cell>
          <cell r="E368">
            <v>72910226</v>
          </cell>
          <cell r="F368">
            <v>72910226</v>
          </cell>
          <cell r="G368">
            <v>0</v>
          </cell>
        </row>
        <row r="369">
          <cell r="B369">
            <v>2440230101</v>
          </cell>
          <cell r="C369" t="str">
            <v>Contribuciones</v>
          </cell>
          <cell r="D369">
            <v>0</v>
          </cell>
          <cell r="E369">
            <v>72910226</v>
          </cell>
          <cell r="F369">
            <v>72910226</v>
          </cell>
          <cell r="G369">
            <v>0</v>
          </cell>
        </row>
        <row r="370">
          <cell r="B370">
            <v>2490</v>
          </cell>
          <cell r="C370" t="str">
            <v>OTRAS CUENTAS POR PAGAR</v>
          </cell>
          <cell r="D370">
            <v>-47693975.75</v>
          </cell>
          <cell r="E370">
            <v>1257853586.71</v>
          </cell>
          <cell r="F370">
            <v>1296774535.77</v>
          </cell>
          <cell r="G370">
            <v>-86614924.810000002</v>
          </cell>
        </row>
        <row r="371">
          <cell r="B371">
            <v>249027</v>
          </cell>
          <cell r="C371" t="str">
            <v>VIATICOS Y GASTOS DE VIAJE</v>
          </cell>
          <cell r="D371">
            <v>-842979</v>
          </cell>
          <cell r="E371">
            <v>84344655</v>
          </cell>
          <cell r="F371">
            <v>85973910</v>
          </cell>
          <cell r="G371">
            <v>-2472234</v>
          </cell>
        </row>
        <row r="372">
          <cell r="B372">
            <v>24902701</v>
          </cell>
          <cell r="C372" t="str">
            <v>VIATICOS Y GASTOS DE VIAJE</v>
          </cell>
          <cell r="D372">
            <v>-842979</v>
          </cell>
          <cell r="E372">
            <v>84344655</v>
          </cell>
          <cell r="F372">
            <v>85973910</v>
          </cell>
          <cell r="G372">
            <v>-2472234</v>
          </cell>
        </row>
        <row r="373">
          <cell r="B373">
            <v>2490270101</v>
          </cell>
          <cell r="C373" t="str">
            <v>Viáticos y gastos de viaje al interior</v>
          </cell>
          <cell r="D373">
            <v>-842979</v>
          </cell>
          <cell r="E373">
            <v>84344655</v>
          </cell>
          <cell r="F373">
            <v>85973910</v>
          </cell>
          <cell r="G373">
            <v>-2472234</v>
          </cell>
        </row>
        <row r="374">
          <cell r="B374">
            <v>249040</v>
          </cell>
          <cell r="C374" t="str">
            <v>SALDOS A FAVOR DE BENEFICIARIOS</v>
          </cell>
          <cell r="D374">
            <v>-2764816.75</v>
          </cell>
          <cell r="E374">
            <v>555975.75</v>
          </cell>
          <cell r="F374">
            <v>610590.6</v>
          </cell>
          <cell r="G374">
            <v>-2819431.6</v>
          </cell>
        </row>
        <row r="375">
          <cell r="B375">
            <v>24904001</v>
          </cell>
          <cell r="C375" t="str">
            <v>SALDOS A FAVOR DE BENEFICIARIOS</v>
          </cell>
          <cell r="D375">
            <v>-2764816.75</v>
          </cell>
          <cell r="E375">
            <v>555975.75</v>
          </cell>
          <cell r="F375">
            <v>610590.6</v>
          </cell>
          <cell r="G375">
            <v>-2819431.6</v>
          </cell>
        </row>
        <row r="376">
          <cell r="B376">
            <v>2490400109</v>
          </cell>
          <cell r="C376" t="str">
            <v>Recursos MADS</v>
          </cell>
          <cell r="D376">
            <v>-169215.84</v>
          </cell>
          <cell r="E376">
            <v>0</v>
          </cell>
          <cell r="F376">
            <v>0</v>
          </cell>
          <cell r="G376">
            <v>-169215.84</v>
          </cell>
        </row>
        <row r="377">
          <cell r="B377">
            <v>2490400111</v>
          </cell>
          <cell r="C377" t="str">
            <v>INTERESES MADS CONV UAC</v>
          </cell>
          <cell r="D377">
            <v>-229.99</v>
          </cell>
          <cell r="E377">
            <v>0</v>
          </cell>
          <cell r="F377">
            <v>0</v>
          </cell>
          <cell r="G377">
            <v>-229.99</v>
          </cell>
        </row>
        <row r="378">
          <cell r="B378">
            <v>2490400113</v>
          </cell>
          <cell r="C378" t="str">
            <v>Otros Saldos a Favor de Terceros</v>
          </cell>
          <cell r="D378">
            <v>-2595370.92</v>
          </cell>
          <cell r="E378">
            <v>555975.75</v>
          </cell>
          <cell r="F378">
            <v>610590.6</v>
          </cell>
          <cell r="G378">
            <v>-2649985.77</v>
          </cell>
        </row>
        <row r="379">
          <cell r="B379">
            <v>249050</v>
          </cell>
          <cell r="C379" t="str">
            <v>Aportes al ICBF Y SENA</v>
          </cell>
          <cell r="D379">
            <v>-23243400</v>
          </cell>
          <cell r="E379">
            <v>23243400</v>
          </cell>
          <cell r="F379">
            <v>22861700</v>
          </cell>
          <cell r="G379">
            <v>-22861700</v>
          </cell>
        </row>
        <row r="380">
          <cell r="B380">
            <v>24905001</v>
          </cell>
          <cell r="C380" t="str">
            <v>Aportes al ICBF Y SENA</v>
          </cell>
          <cell r="D380">
            <v>-23243400</v>
          </cell>
          <cell r="E380">
            <v>23243400</v>
          </cell>
          <cell r="F380">
            <v>22861700</v>
          </cell>
          <cell r="G380">
            <v>-22861700</v>
          </cell>
        </row>
        <row r="381">
          <cell r="B381">
            <v>2490500101</v>
          </cell>
          <cell r="C381" t="str">
            <v>Aportes al ICBF Y SENA</v>
          </cell>
          <cell r="D381">
            <v>-23243400</v>
          </cell>
          <cell r="E381">
            <v>23243400</v>
          </cell>
          <cell r="F381">
            <v>22861700</v>
          </cell>
          <cell r="G381">
            <v>-22861700</v>
          </cell>
        </row>
        <row r="382">
          <cell r="B382">
            <v>249051</v>
          </cell>
          <cell r="C382" t="str">
            <v>SERVICIOS PUBLICOS</v>
          </cell>
          <cell r="D382">
            <v>0</v>
          </cell>
          <cell r="E382">
            <v>18960360.449999999</v>
          </cell>
          <cell r="F382">
            <v>18960360.449999999</v>
          </cell>
          <cell r="G382">
            <v>0</v>
          </cell>
        </row>
        <row r="383">
          <cell r="B383">
            <v>24905101</v>
          </cell>
          <cell r="C383" t="str">
            <v>SERVICIOS PUBLICOS</v>
          </cell>
          <cell r="D383">
            <v>0</v>
          </cell>
          <cell r="E383">
            <v>18960360.449999999</v>
          </cell>
          <cell r="F383">
            <v>18960360.449999999</v>
          </cell>
          <cell r="G383">
            <v>0</v>
          </cell>
        </row>
        <row r="384">
          <cell r="B384">
            <v>2490510101</v>
          </cell>
          <cell r="C384" t="str">
            <v>Servicios Publicos</v>
          </cell>
          <cell r="D384">
            <v>0</v>
          </cell>
          <cell r="E384">
            <v>18960360.449999999</v>
          </cell>
          <cell r="F384">
            <v>18960360.449999999</v>
          </cell>
          <cell r="G384">
            <v>0</v>
          </cell>
        </row>
        <row r="385">
          <cell r="B385">
            <v>249054</v>
          </cell>
          <cell r="C385" t="str">
            <v>HONORARIOS</v>
          </cell>
          <cell r="D385">
            <v>-20842780</v>
          </cell>
          <cell r="E385">
            <v>964801355.94000006</v>
          </cell>
          <cell r="F385">
            <v>1000618239.15</v>
          </cell>
          <cell r="G385">
            <v>-56659663.210000001</v>
          </cell>
        </row>
        <row r="386">
          <cell r="B386">
            <v>24905401</v>
          </cell>
          <cell r="C386" t="str">
            <v>HONORARIOS</v>
          </cell>
          <cell r="D386">
            <v>-20842780</v>
          </cell>
          <cell r="E386">
            <v>964801355.94000006</v>
          </cell>
          <cell r="F386">
            <v>1000618239.15</v>
          </cell>
          <cell r="G386">
            <v>-56659663.210000001</v>
          </cell>
        </row>
        <row r="387">
          <cell r="B387">
            <v>2490540101</v>
          </cell>
          <cell r="C387" t="str">
            <v>Honorarios</v>
          </cell>
          <cell r="D387">
            <v>-20842780</v>
          </cell>
          <cell r="E387">
            <v>964801355.94000006</v>
          </cell>
          <cell r="F387">
            <v>1000618239.15</v>
          </cell>
          <cell r="G387">
            <v>-56659663.210000001</v>
          </cell>
        </row>
        <row r="388">
          <cell r="B388">
            <v>249058</v>
          </cell>
          <cell r="C388" t="str">
            <v>ARRENDAMIENTO OPERATIVO</v>
          </cell>
          <cell r="D388">
            <v>0</v>
          </cell>
          <cell r="E388">
            <v>118948023.56999999</v>
          </cell>
          <cell r="F388">
            <v>120749919.56999999</v>
          </cell>
          <cell r="G388">
            <v>-1801896</v>
          </cell>
        </row>
        <row r="389">
          <cell r="B389">
            <v>24905801</v>
          </cell>
          <cell r="C389" t="str">
            <v>ARRENDAMIENTO OPERATIVO</v>
          </cell>
          <cell r="D389">
            <v>0</v>
          </cell>
          <cell r="E389">
            <v>118948023.56999999</v>
          </cell>
          <cell r="F389">
            <v>120749919.56999999</v>
          </cell>
          <cell r="G389">
            <v>-1801896</v>
          </cell>
        </row>
        <row r="390">
          <cell r="B390">
            <v>2490580101</v>
          </cell>
          <cell r="C390" t="str">
            <v>Arrendamiento Operativo</v>
          </cell>
          <cell r="D390">
            <v>0</v>
          </cell>
          <cell r="E390">
            <v>118948023.56999999</v>
          </cell>
          <cell r="F390">
            <v>120749919.56999999</v>
          </cell>
          <cell r="G390">
            <v>-1801896</v>
          </cell>
        </row>
        <row r="391">
          <cell r="B391">
            <v>249090</v>
          </cell>
          <cell r="C391" t="str">
            <v>OTRAS CUENTAS POR PAGAR</v>
          </cell>
          <cell r="D391">
            <v>0</v>
          </cell>
          <cell r="E391">
            <v>46999816</v>
          </cell>
          <cell r="F391">
            <v>46999816</v>
          </cell>
          <cell r="G391">
            <v>0</v>
          </cell>
        </row>
        <row r="392">
          <cell r="B392">
            <v>24909001</v>
          </cell>
          <cell r="C392" t="str">
            <v>OTRAS CUENTAS POR PAGAR</v>
          </cell>
          <cell r="D392">
            <v>0</v>
          </cell>
          <cell r="E392">
            <v>46999816</v>
          </cell>
          <cell r="F392">
            <v>46999816</v>
          </cell>
          <cell r="G392">
            <v>0</v>
          </cell>
        </row>
        <row r="393">
          <cell r="B393">
            <v>2490900101</v>
          </cell>
          <cell r="C393" t="str">
            <v>Otras cuentas por pagar</v>
          </cell>
          <cell r="D393">
            <v>0</v>
          </cell>
          <cell r="E393">
            <v>46999816</v>
          </cell>
          <cell r="F393">
            <v>46999816</v>
          </cell>
          <cell r="G393">
            <v>0</v>
          </cell>
        </row>
        <row r="394">
          <cell r="B394">
            <v>25</v>
          </cell>
          <cell r="C394" t="str">
            <v>BENEFICIOS A LOS EMPLEADOS</v>
          </cell>
          <cell r="D394">
            <v>-1219734955</v>
          </cell>
          <cell r="E394">
            <v>1005287674</v>
          </cell>
          <cell r="F394">
            <v>865882386</v>
          </cell>
          <cell r="G394">
            <v>-1080329667</v>
          </cell>
        </row>
        <row r="395">
          <cell r="B395">
            <v>2511</v>
          </cell>
          <cell r="C395" t="str">
            <v>BENEFICIOS A LOS EMPLADOS A CORTO PLAZO</v>
          </cell>
          <cell r="D395">
            <v>-1219734955</v>
          </cell>
          <cell r="E395">
            <v>1005287674</v>
          </cell>
          <cell r="F395">
            <v>865882386</v>
          </cell>
          <cell r="G395">
            <v>-1080329667</v>
          </cell>
        </row>
        <row r="396">
          <cell r="B396">
            <v>251101</v>
          </cell>
          <cell r="C396" t="str">
            <v>NOMINA POR PAGAR</v>
          </cell>
          <cell r="D396">
            <v>0</v>
          </cell>
          <cell r="E396">
            <v>300867839</v>
          </cell>
          <cell r="F396">
            <v>300867839</v>
          </cell>
          <cell r="G396">
            <v>0</v>
          </cell>
        </row>
        <row r="397">
          <cell r="B397">
            <v>25110101</v>
          </cell>
          <cell r="C397" t="str">
            <v>SALARIO DEL PERSONAL DE PLANTA</v>
          </cell>
          <cell r="D397">
            <v>0</v>
          </cell>
          <cell r="E397">
            <v>300867839</v>
          </cell>
          <cell r="F397">
            <v>300867839</v>
          </cell>
          <cell r="G397">
            <v>0</v>
          </cell>
        </row>
        <row r="398">
          <cell r="B398">
            <v>2511010101</v>
          </cell>
          <cell r="C398" t="str">
            <v>Salario del personal de planta</v>
          </cell>
          <cell r="D398">
            <v>0</v>
          </cell>
          <cell r="E398">
            <v>300867839</v>
          </cell>
          <cell r="F398">
            <v>300867839</v>
          </cell>
          <cell r="G398">
            <v>0</v>
          </cell>
        </row>
        <row r="399">
          <cell r="B399">
            <v>251102</v>
          </cell>
          <cell r="C399" t="str">
            <v>CESANTIAS</v>
          </cell>
          <cell r="D399">
            <v>-39112368</v>
          </cell>
          <cell r="E399">
            <v>39112368</v>
          </cell>
          <cell r="F399">
            <v>57926162</v>
          </cell>
          <cell r="G399">
            <v>-57926162</v>
          </cell>
        </row>
        <row r="400">
          <cell r="B400">
            <v>25110201</v>
          </cell>
          <cell r="C400" t="str">
            <v>CESANTIAS</v>
          </cell>
          <cell r="D400">
            <v>-39112368</v>
          </cell>
          <cell r="E400">
            <v>39112368</v>
          </cell>
          <cell r="F400">
            <v>57926162</v>
          </cell>
          <cell r="G400">
            <v>-57926162</v>
          </cell>
        </row>
        <row r="401">
          <cell r="B401">
            <v>2511020101</v>
          </cell>
          <cell r="C401" t="str">
            <v>Cesantias</v>
          </cell>
          <cell r="D401">
            <v>-39112368</v>
          </cell>
          <cell r="E401">
            <v>39112368</v>
          </cell>
          <cell r="F401">
            <v>57926162</v>
          </cell>
          <cell r="G401">
            <v>-57926162</v>
          </cell>
        </row>
        <row r="402">
          <cell r="B402">
            <v>251104</v>
          </cell>
          <cell r="C402" t="str">
            <v>VACACIONES</v>
          </cell>
          <cell r="D402">
            <v>-296106778</v>
          </cell>
          <cell r="E402">
            <v>11639040</v>
          </cell>
          <cell r="F402">
            <v>28000928</v>
          </cell>
          <cell r="G402">
            <v>-312468666</v>
          </cell>
        </row>
        <row r="403">
          <cell r="B403">
            <v>25110401</v>
          </cell>
          <cell r="C403" t="str">
            <v>VACACIONES</v>
          </cell>
          <cell r="D403">
            <v>-296106778</v>
          </cell>
          <cell r="E403">
            <v>11639040</v>
          </cell>
          <cell r="F403">
            <v>28000928</v>
          </cell>
          <cell r="G403">
            <v>-312468666</v>
          </cell>
        </row>
        <row r="404">
          <cell r="B404">
            <v>2511040101</v>
          </cell>
          <cell r="C404" t="str">
            <v>Vacaciones</v>
          </cell>
          <cell r="D404">
            <v>-296106778</v>
          </cell>
          <cell r="E404">
            <v>11639040</v>
          </cell>
          <cell r="F404">
            <v>28000928</v>
          </cell>
          <cell r="G404">
            <v>-312468666</v>
          </cell>
        </row>
        <row r="405">
          <cell r="B405">
            <v>251105</v>
          </cell>
          <cell r="C405" t="str">
            <v>PRIMA DE VACACIONES</v>
          </cell>
          <cell r="D405">
            <v>-217471980</v>
          </cell>
          <cell r="E405">
            <v>8145530</v>
          </cell>
          <cell r="F405">
            <v>20972984</v>
          </cell>
          <cell r="G405">
            <v>-230299434</v>
          </cell>
        </row>
        <row r="406">
          <cell r="B406">
            <v>25110501</v>
          </cell>
          <cell r="C406" t="str">
            <v>PRIMA DE VACACIONES</v>
          </cell>
          <cell r="D406">
            <v>-217471980</v>
          </cell>
          <cell r="E406">
            <v>8145530</v>
          </cell>
          <cell r="F406">
            <v>20972984</v>
          </cell>
          <cell r="G406">
            <v>-230299434</v>
          </cell>
        </row>
        <row r="407">
          <cell r="B407">
            <v>2511050101</v>
          </cell>
          <cell r="C407" t="str">
            <v>Prima de Vacaciones</v>
          </cell>
          <cell r="D407">
            <v>-217471980</v>
          </cell>
          <cell r="E407">
            <v>8145530</v>
          </cell>
          <cell r="F407">
            <v>20972984</v>
          </cell>
          <cell r="G407">
            <v>-230299434</v>
          </cell>
        </row>
        <row r="408">
          <cell r="B408">
            <v>251106</v>
          </cell>
          <cell r="C408" t="str">
            <v>PRIMA DE SERVICIOS</v>
          </cell>
          <cell r="D408">
            <v>-229732707</v>
          </cell>
          <cell r="E408">
            <v>455166573</v>
          </cell>
          <cell r="F408">
            <v>226950833</v>
          </cell>
          <cell r="G408">
            <v>-1516967</v>
          </cell>
        </row>
        <row r="409">
          <cell r="B409">
            <v>25110601</v>
          </cell>
          <cell r="C409" t="str">
            <v>PRIMA DE SERVICIOS</v>
          </cell>
          <cell r="D409">
            <v>-229732707</v>
          </cell>
          <cell r="E409">
            <v>455166573</v>
          </cell>
          <cell r="F409">
            <v>226950833</v>
          </cell>
          <cell r="G409">
            <v>-1516967</v>
          </cell>
        </row>
        <row r="410">
          <cell r="B410">
            <v>2511060101</v>
          </cell>
          <cell r="C410" t="str">
            <v>Prima de servicios</v>
          </cell>
          <cell r="D410">
            <v>-229732707</v>
          </cell>
          <cell r="E410">
            <v>455166573</v>
          </cell>
          <cell r="F410">
            <v>226950833</v>
          </cell>
          <cell r="G410">
            <v>-1516967</v>
          </cell>
        </row>
        <row r="411">
          <cell r="B411">
            <v>251107</v>
          </cell>
          <cell r="C411" t="str">
            <v>PRIMA DE NAVIDAD</v>
          </cell>
          <cell r="D411">
            <v>-208914282</v>
          </cell>
          <cell r="E411">
            <v>0</v>
          </cell>
          <cell r="F411">
            <v>34958839</v>
          </cell>
          <cell r="G411">
            <v>-243873121</v>
          </cell>
        </row>
        <row r="412">
          <cell r="B412">
            <v>25110701</v>
          </cell>
          <cell r="C412" t="str">
            <v>PRIMA DE NAVIDAD</v>
          </cell>
          <cell r="D412">
            <v>-208914282</v>
          </cell>
          <cell r="E412">
            <v>0</v>
          </cell>
          <cell r="F412">
            <v>34958839</v>
          </cell>
          <cell r="G412">
            <v>-243873121</v>
          </cell>
        </row>
        <row r="413">
          <cell r="B413">
            <v>2511070101</v>
          </cell>
          <cell r="C413" t="str">
            <v>Prima de Navidad</v>
          </cell>
          <cell r="D413">
            <v>-208914282</v>
          </cell>
          <cell r="E413">
            <v>0</v>
          </cell>
          <cell r="F413">
            <v>34958839</v>
          </cell>
          <cell r="G413">
            <v>-243873121</v>
          </cell>
        </row>
        <row r="414">
          <cell r="B414">
            <v>251108</v>
          </cell>
          <cell r="C414" t="str">
            <v>LICENCIAS</v>
          </cell>
          <cell r="D414">
            <v>0</v>
          </cell>
          <cell r="E414">
            <v>3830437</v>
          </cell>
          <cell r="F414">
            <v>3830437</v>
          </cell>
          <cell r="G414">
            <v>0</v>
          </cell>
        </row>
        <row r="415">
          <cell r="B415">
            <v>25110801</v>
          </cell>
          <cell r="C415" t="str">
            <v>LICENCIAS</v>
          </cell>
          <cell r="D415">
            <v>0</v>
          </cell>
          <cell r="E415">
            <v>3830437</v>
          </cell>
          <cell r="F415">
            <v>3830437</v>
          </cell>
          <cell r="G415">
            <v>0</v>
          </cell>
        </row>
        <row r="416">
          <cell r="B416">
            <v>2511080101</v>
          </cell>
          <cell r="C416" t="str">
            <v>Licencias de Maternidad</v>
          </cell>
          <cell r="D416">
            <v>0</v>
          </cell>
          <cell r="E416">
            <v>3830437</v>
          </cell>
          <cell r="F416">
            <v>3830437</v>
          </cell>
          <cell r="G416">
            <v>0</v>
          </cell>
        </row>
        <row r="417">
          <cell r="B417">
            <v>251109</v>
          </cell>
          <cell r="C417" t="str">
            <v>BONIFICACIONES</v>
          </cell>
          <cell r="D417">
            <v>-105694084</v>
          </cell>
          <cell r="E417">
            <v>13005209</v>
          </cell>
          <cell r="F417">
            <v>20936966</v>
          </cell>
          <cell r="G417">
            <v>-113625841</v>
          </cell>
        </row>
        <row r="418">
          <cell r="B418">
            <v>25110901</v>
          </cell>
          <cell r="C418" t="str">
            <v>BONIFICACIONES</v>
          </cell>
          <cell r="D418">
            <v>-105694084</v>
          </cell>
          <cell r="E418">
            <v>13005209</v>
          </cell>
          <cell r="F418">
            <v>20936966</v>
          </cell>
          <cell r="G418">
            <v>-113625841</v>
          </cell>
        </row>
        <row r="419">
          <cell r="B419">
            <v>2511090101</v>
          </cell>
          <cell r="C419" t="str">
            <v>Bonificación por servicios prestados</v>
          </cell>
          <cell r="D419">
            <v>-78707523</v>
          </cell>
          <cell r="E419">
            <v>11992129</v>
          </cell>
          <cell r="F419">
            <v>18211480</v>
          </cell>
          <cell r="G419">
            <v>-84926874</v>
          </cell>
        </row>
        <row r="420">
          <cell r="B420">
            <v>2511090102</v>
          </cell>
          <cell r="C420" t="str">
            <v>Bonificación Especial de Recreacion</v>
          </cell>
          <cell r="D420">
            <v>-26986561</v>
          </cell>
          <cell r="E420">
            <v>1013080</v>
          </cell>
          <cell r="F420">
            <v>2725486</v>
          </cell>
          <cell r="G420">
            <v>-28698967</v>
          </cell>
        </row>
        <row r="421">
          <cell r="B421">
            <v>251111</v>
          </cell>
          <cell r="C421" t="str">
            <v>APORTES A RIESGOS LABORALES</v>
          </cell>
          <cell r="D421">
            <v>-8900500</v>
          </cell>
          <cell r="E421">
            <v>8900500</v>
          </cell>
          <cell r="F421">
            <v>8697100</v>
          </cell>
          <cell r="G421">
            <v>-8697100</v>
          </cell>
        </row>
        <row r="422">
          <cell r="B422">
            <v>25111101</v>
          </cell>
          <cell r="C422" t="str">
            <v>RIESGOS PROFESIONALES</v>
          </cell>
          <cell r="D422">
            <v>-8900500</v>
          </cell>
          <cell r="E422">
            <v>8900500</v>
          </cell>
          <cell r="F422">
            <v>8697100</v>
          </cell>
          <cell r="G422">
            <v>-8697100</v>
          </cell>
        </row>
        <row r="423">
          <cell r="B423">
            <v>2511110101</v>
          </cell>
          <cell r="C423" t="str">
            <v>Riesgos profesionales</v>
          </cell>
          <cell r="D423">
            <v>-8900500</v>
          </cell>
          <cell r="E423">
            <v>8900500</v>
          </cell>
          <cell r="F423">
            <v>8697100</v>
          </cell>
          <cell r="G423">
            <v>-8697100</v>
          </cell>
        </row>
        <row r="424">
          <cell r="B424">
            <v>251122</v>
          </cell>
          <cell r="C424" t="str">
            <v>APORTES A FONDOS PENSIONALES - EMPLEADOR</v>
          </cell>
          <cell r="D424">
            <v>-55733128</v>
          </cell>
          <cell r="E424">
            <v>55733128</v>
          </cell>
          <cell r="F424">
            <v>54811738</v>
          </cell>
          <cell r="G424">
            <v>-54811738</v>
          </cell>
        </row>
        <row r="425">
          <cell r="B425">
            <v>25112201</v>
          </cell>
          <cell r="C425" t="str">
            <v>APORTES A FONDOS PENSIONALES - EMPLEADOR</v>
          </cell>
          <cell r="D425">
            <v>-55733128</v>
          </cell>
          <cell r="E425">
            <v>55733128</v>
          </cell>
          <cell r="F425">
            <v>54811738</v>
          </cell>
          <cell r="G425">
            <v>-54811738</v>
          </cell>
        </row>
        <row r="426">
          <cell r="B426">
            <v>2511220102</v>
          </cell>
          <cell r="C426" t="str">
            <v>Pensiones Colpensiones</v>
          </cell>
          <cell r="D426">
            <v>-40231435</v>
          </cell>
          <cell r="E426">
            <v>40231435</v>
          </cell>
          <cell r="F426">
            <v>39709014</v>
          </cell>
          <cell r="G426">
            <v>-39709014</v>
          </cell>
        </row>
        <row r="427">
          <cell r="B427">
            <v>2511220104</v>
          </cell>
          <cell r="C427" t="str">
            <v>Pensiones Porvenir</v>
          </cell>
          <cell r="D427">
            <v>-10598808</v>
          </cell>
          <cell r="E427">
            <v>10598808</v>
          </cell>
          <cell r="F427">
            <v>10387497</v>
          </cell>
          <cell r="G427">
            <v>-10387497</v>
          </cell>
        </row>
        <row r="428">
          <cell r="B428">
            <v>2511220105</v>
          </cell>
          <cell r="C428" t="str">
            <v>Pensiones Colfondos</v>
          </cell>
          <cell r="D428">
            <v>-2921830</v>
          </cell>
          <cell r="E428">
            <v>2921830</v>
          </cell>
          <cell r="F428">
            <v>2778633</v>
          </cell>
          <cell r="G428">
            <v>-2778633</v>
          </cell>
        </row>
        <row r="429">
          <cell r="B429">
            <v>2511220106</v>
          </cell>
          <cell r="C429" t="str">
            <v>Pensiones Protección</v>
          </cell>
          <cell r="D429">
            <v>-1981055</v>
          </cell>
          <cell r="E429">
            <v>1981055</v>
          </cell>
          <cell r="F429">
            <v>1936594</v>
          </cell>
          <cell r="G429">
            <v>-1936594</v>
          </cell>
        </row>
        <row r="430">
          <cell r="B430">
            <v>251123</v>
          </cell>
          <cell r="C430" t="str">
            <v>APORTES A SEGURIDAD SOCIAL EN SALUD - EMPLEADOR</v>
          </cell>
          <cell r="D430">
            <v>-39479128</v>
          </cell>
          <cell r="E430">
            <v>39479128</v>
          </cell>
          <cell r="F430">
            <v>38826438</v>
          </cell>
          <cell r="G430">
            <v>-38826438</v>
          </cell>
        </row>
        <row r="431">
          <cell r="B431">
            <v>25112301</v>
          </cell>
          <cell r="C431" t="str">
            <v>APORTES A SEGURIDAD SOCIAL EN SALUD - EMPLEADOR</v>
          </cell>
          <cell r="D431">
            <v>-39479128</v>
          </cell>
          <cell r="E431">
            <v>39479128</v>
          </cell>
          <cell r="F431">
            <v>38826438</v>
          </cell>
          <cell r="G431">
            <v>-38826438</v>
          </cell>
        </row>
        <row r="432">
          <cell r="B432">
            <v>2511230103</v>
          </cell>
          <cell r="C432" t="str">
            <v>Salud Sanitas</v>
          </cell>
          <cell r="D432">
            <v>-26089737</v>
          </cell>
          <cell r="E432">
            <v>26089737</v>
          </cell>
          <cell r="F432">
            <v>25575239</v>
          </cell>
          <cell r="G432">
            <v>-25575239</v>
          </cell>
        </row>
        <row r="433">
          <cell r="B433">
            <v>2511230106</v>
          </cell>
          <cell r="C433" t="str">
            <v>Salud Famisanar</v>
          </cell>
          <cell r="D433">
            <v>-1343563</v>
          </cell>
          <cell r="E433">
            <v>1343563</v>
          </cell>
          <cell r="F433">
            <v>1343563</v>
          </cell>
          <cell r="G433">
            <v>-1343563</v>
          </cell>
        </row>
        <row r="434">
          <cell r="B434">
            <v>2511230108</v>
          </cell>
          <cell r="C434" t="str">
            <v>Salud Coomeva</v>
          </cell>
          <cell r="D434">
            <v>-1709085</v>
          </cell>
          <cell r="E434">
            <v>1709085</v>
          </cell>
          <cell r="F434">
            <v>1620408</v>
          </cell>
          <cell r="G434">
            <v>-1620408</v>
          </cell>
        </row>
        <row r="435">
          <cell r="B435">
            <v>2511230109</v>
          </cell>
          <cell r="C435" t="str">
            <v>Salud total</v>
          </cell>
          <cell r="D435">
            <v>-4397276</v>
          </cell>
          <cell r="E435">
            <v>4397276</v>
          </cell>
          <cell r="F435">
            <v>4237946</v>
          </cell>
          <cell r="G435">
            <v>-4237946</v>
          </cell>
        </row>
        <row r="436">
          <cell r="B436">
            <v>2511230111</v>
          </cell>
          <cell r="C436" t="str">
            <v>Salud NUEVA E.P.S. S.A.</v>
          </cell>
          <cell r="D436">
            <v>-4558951</v>
          </cell>
          <cell r="E436">
            <v>4558951</v>
          </cell>
          <cell r="F436">
            <v>4668766</v>
          </cell>
          <cell r="G436">
            <v>-4668766</v>
          </cell>
        </row>
        <row r="437">
          <cell r="B437">
            <v>2511230116</v>
          </cell>
          <cell r="C437" t="str">
            <v>Coperativa de Desarrollo Integral COOSALUD</v>
          </cell>
          <cell r="D437">
            <v>-736201</v>
          </cell>
          <cell r="E437">
            <v>736201</v>
          </cell>
          <cell r="F437">
            <v>736201</v>
          </cell>
          <cell r="G437">
            <v>-736201</v>
          </cell>
        </row>
        <row r="438">
          <cell r="B438">
            <v>2511230121</v>
          </cell>
          <cell r="C438" t="str">
            <v>CAJACOPI</v>
          </cell>
          <cell r="D438">
            <v>-644315</v>
          </cell>
          <cell r="E438">
            <v>644315</v>
          </cell>
          <cell r="F438">
            <v>644315</v>
          </cell>
          <cell r="G438">
            <v>-644315</v>
          </cell>
        </row>
        <row r="439">
          <cell r="B439">
            <v>251124</v>
          </cell>
          <cell r="C439" t="str">
            <v>APORTES A CAJA DE COMPENSACION FAMILIAR</v>
          </cell>
          <cell r="D439">
            <v>-18590000</v>
          </cell>
          <cell r="E439">
            <v>18590000</v>
          </cell>
          <cell r="F439">
            <v>18284200</v>
          </cell>
          <cell r="G439">
            <v>-18284200</v>
          </cell>
        </row>
        <row r="440">
          <cell r="B440">
            <v>25112401</v>
          </cell>
          <cell r="C440" t="str">
            <v>APORTES A CAJA DE COMPENSACION FAMILIAR</v>
          </cell>
          <cell r="D440">
            <v>-18590000</v>
          </cell>
          <cell r="E440">
            <v>18590000</v>
          </cell>
          <cell r="F440">
            <v>18284200</v>
          </cell>
          <cell r="G440">
            <v>-18284200</v>
          </cell>
        </row>
        <row r="441">
          <cell r="B441">
            <v>2511240101</v>
          </cell>
          <cell r="C441" t="str">
            <v>CAJAMAG</v>
          </cell>
          <cell r="D441">
            <v>-18590000</v>
          </cell>
          <cell r="E441">
            <v>18590000</v>
          </cell>
          <cell r="F441">
            <v>18284200</v>
          </cell>
          <cell r="G441">
            <v>-18284200</v>
          </cell>
        </row>
        <row r="442">
          <cell r="B442">
            <v>251190</v>
          </cell>
          <cell r="C442" t="str">
            <v>OTROS BENEFICIOS A LOS EMPLADOS A CORTO PLAZO</v>
          </cell>
          <cell r="D442">
            <v>0</v>
          </cell>
          <cell r="E442">
            <v>50817922</v>
          </cell>
          <cell r="F442">
            <v>50817922</v>
          </cell>
          <cell r="G442">
            <v>0</v>
          </cell>
        </row>
        <row r="443">
          <cell r="B443">
            <v>25119001</v>
          </cell>
          <cell r="C443" t="str">
            <v>OTROS BENEFICIOS A LOS EMPLADOS A CORTO PLAZO</v>
          </cell>
          <cell r="D443">
            <v>0</v>
          </cell>
          <cell r="E443">
            <v>50817922</v>
          </cell>
          <cell r="F443">
            <v>50817922</v>
          </cell>
          <cell r="G443">
            <v>0</v>
          </cell>
        </row>
        <row r="444">
          <cell r="B444">
            <v>2511900101</v>
          </cell>
          <cell r="C444" t="str">
            <v>Otros beneficios a los empleados a corto plazo</v>
          </cell>
          <cell r="D444">
            <v>0</v>
          </cell>
          <cell r="E444">
            <v>50817922</v>
          </cell>
          <cell r="F444">
            <v>50817922</v>
          </cell>
          <cell r="G444">
            <v>0</v>
          </cell>
        </row>
        <row r="445">
          <cell r="B445">
            <v>27</v>
          </cell>
          <cell r="C445" t="str">
            <v>PROVISIONES</v>
          </cell>
          <cell r="D445">
            <v>-608120572</v>
          </cell>
          <cell r="E445">
            <v>0</v>
          </cell>
          <cell r="F445">
            <v>0</v>
          </cell>
          <cell r="G445">
            <v>-608120572</v>
          </cell>
        </row>
        <row r="446">
          <cell r="B446">
            <v>2701</v>
          </cell>
          <cell r="C446" t="str">
            <v>LITIGIOS Y DEMANDAS</v>
          </cell>
          <cell r="D446">
            <v>-608120572</v>
          </cell>
          <cell r="E446">
            <v>0</v>
          </cell>
          <cell r="F446">
            <v>0</v>
          </cell>
          <cell r="G446">
            <v>-608120572</v>
          </cell>
        </row>
        <row r="447">
          <cell r="B447">
            <v>270103</v>
          </cell>
          <cell r="C447" t="str">
            <v>ADMINISTRATIVAS</v>
          </cell>
          <cell r="D447">
            <v>-608120572</v>
          </cell>
          <cell r="E447">
            <v>0</v>
          </cell>
          <cell r="F447">
            <v>0</v>
          </cell>
          <cell r="G447">
            <v>-608120572</v>
          </cell>
        </row>
        <row r="448">
          <cell r="B448">
            <v>27010301</v>
          </cell>
          <cell r="C448" t="str">
            <v>ADMINISTRATIVAS</v>
          </cell>
          <cell r="D448">
            <v>-608120572</v>
          </cell>
          <cell r="E448">
            <v>0</v>
          </cell>
          <cell r="F448">
            <v>0</v>
          </cell>
          <cell r="G448">
            <v>-608120572</v>
          </cell>
        </row>
        <row r="449">
          <cell r="B449">
            <v>2701030101</v>
          </cell>
          <cell r="C449" t="str">
            <v>Administrativas</v>
          </cell>
          <cell r="D449">
            <v>-608120572</v>
          </cell>
          <cell r="E449">
            <v>0</v>
          </cell>
          <cell r="F449">
            <v>0</v>
          </cell>
          <cell r="G449">
            <v>-608120572</v>
          </cell>
        </row>
        <row r="450">
          <cell r="B450">
            <v>29</v>
          </cell>
          <cell r="C450" t="str">
            <v>OTROS PASIVOS</v>
          </cell>
          <cell r="D450">
            <v>-1030977348.71</v>
          </cell>
          <cell r="E450">
            <v>23849921642.470001</v>
          </cell>
          <cell r="F450">
            <v>25350175083.049999</v>
          </cell>
          <cell r="G450">
            <v>-2531230789.29</v>
          </cell>
        </row>
        <row r="451">
          <cell r="B451">
            <v>2902</v>
          </cell>
          <cell r="C451" t="str">
            <v>RECURSOS RECIBIDOS EN ADMINISTRACION</v>
          </cell>
          <cell r="D451">
            <v>-1030977348.71</v>
          </cell>
          <cell r="E451">
            <v>23849921642.470001</v>
          </cell>
          <cell r="F451">
            <v>25350175083.049999</v>
          </cell>
          <cell r="G451">
            <v>-2531230789.29</v>
          </cell>
        </row>
        <row r="452">
          <cell r="B452">
            <v>290201</v>
          </cell>
          <cell r="C452" t="str">
            <v>En Administración</v>
          </cell>
          <cell r="D452">
            <v>-1030977348.71</v>
          </cell>
          <cell r="E452">
            <v>23849921642.470001</v>
          </cell>
          <cell r="F452">
            <v>25350175083.049999</v>
          </cell>
          <cell r="G452">
            <v>-2531230789.29</v>
          </cell>
        </row>
        <row r="453">
          <cell r="B453">
            <v>29020106</v>
          </cell>
          <cell r="C453" t="str">
            <v>CONVENIO INVIAS</v>
          </cell>
          <cell r="D453">
            <v>-1000032853.12</v>
          </cell>
          <cell r="E453">
            <v>0</v>
          </cell>
          <cell r="F453">
            <v>1500252057.9200001</v>
          </cell>
          <cell r="G453">
            <v>-2500284911.04</v>
          </cell>
        </row>
        <row r="454">
          <cell r="B454">
            <v>2902010603</v>
          </cell>
          <cell r="C454" t="str">
            <v>INTERESES CTA 870931110 INVIAS CONV.01221</v>
          </cell>
          <cell r="D454">
            <v>24.03</v>
          </cell>
          <cell r="E454">
            <v>0</v>
          </cell>
          <cell r="F454">
            <v>0</v>
          </cell>
          <cell r="G454">
            <v>24.03</v>
          </cell>
        </row>
        <row r="455">
          <cell r="B455">
            <v>2902010606</v>
          </cell>
          <cell r="C455" t="str">
            <v>Convenio INVIAS 776</v>
          </cell>
          <cell r="D455">
            <v>-1000000000</v>
          </cell>
          <cell r="E455">
            <v>0</v>
          </cell>
          <cell r="F455">
            <v>1500000000</v>
          </cell>
          <cell r="G455">
            <v>-2500000000</v>
          </cell>
        </row>
        <row r="456">
          <cell r="B456">
            <v>2902010607</v>
          </cell>
          <cell r="C456" t="str">
            <v>INTERESES CTA 870941747 INVIAS CONV.776</v>
          </cell>
          <cell r="D456">
            <v>-32877.15</v>
          </cell>
          <cell r="E456">
            <v>0</v>
          </cell>
          <cell r="F456">
            <v>252057.92</v>
          </cell>
          <cell r="G456">
            <v>-284935.07</v>
          </cell>
        </row>
        <row r="457">
          <cell r="B457">
            <v>29020107</v>
          </cell>
          <cell r="C457" t="str">
            <v>CONVENIO ADR antes INCODER</v>
          </cell>
          <cell r="D457">
            <v>-30944495.59</v>
          </cell>
          <cell r="E457">
            <v>0</v>
          </cell>
          <cell r="F457">
            <v>1382.46</v>
          </cell>
          <cell r="G457">
            <v>-30945878.050000001</v>
          </cell>
        </row>
        <row r="458">
          <cell r="B458">
            <v>2902010701</v>
          </cell>
          <cell r="C458" t="str">
            <v>Convenio ADR antes INCODER</v>
          </cell>
          <cell r="D458">
            <v>-25406244</v>
          </cell>
          <cell r="E458">
            <v>0</v>
          </cell>
          <cell r="F458">
            <v>0</v>
          </cell>
          <cell r="G458">
            <v>-25406244</v>
          </cell>
        </row>
        <row r="459">
          <cell r="B459">
            <v>2902010703</v>
          </cell>
          <cell r="C459" t="str">
            <v>INT CTA 117100072075 CONV ADR 769</v>
          </cell>
          <cell r="D459">
            <v>-3211.5</v>
          </cell>
          <cell r="E459">
            <v>0</v>
          </cell>
          <cell r="F459">
            <v>1094.1199999999999</v>
          </cell>
          <cell r="G459">
            <v>-4305.62</v>
          </cell>
        </row>
        <row r="460">
          <cell r="B460">
            <v>2902010704</v>
          </cell>
          <cell r="C460" t="str">
            <v>Convenio ADR -769</v>
          </cell>
          <cell r="D460">
            <v>-2425775.7000000002</v>
          </cell>
          <cell r="E460">
            <v>0</v>
          </cell>
          <cell r="F460">
            <v>0</v>
          </cell>
          <cell r="G460">
            <v>-2425775.7000000002</v>
          </cell>
        </row>
        <row r="461">
          <cell r="B461">
            <v>2902010705</v>
          </cell>
          <cell r="C461" t="str">
            <v>INT CTA 117100073578 CONV ADR 517</v>
          </cell>
          <cell r="D461">
            <v>-1132.8900000000001</v>
          </cell>
          <cell r="E461">
            <v>0</v>
          </cell>
          <cell r="F461">
            <v>288.33999999999997</v>
          </cell>
          <cell r="G461">
            <v>-1421.23</v>
          </cell>
        </row>
        <row r="462">
          <cell r="B462">
            <v>2902010706</v>
          </cell>
          <cell r="C462" t="str">
            <v>Convenio ADR -517</v>
          </cell>
          <cell r="D462">
            <v>-3108131.5</v>
          </cell>
          <cell r="E462">
            <v>0</v>
          </cell>
          <cell r="F462">
            <v>0</v>
          </cell>
          <cell r="G462">
            <v>-3108131.5</v>
          </cell>
        </row>
        <row r="463">
          <cell r="B463">
            <v>29020109</v>
          </cell>
          <cell r="C463" t="str">
            <v>SISTEMA GENERAL DE REGALIAS</v>
          </cell>
          <cell r="D463">
            <v>0</v>
          </cell>
          <cell r="E463">
            <v>23849921642.470001</v>
          </cell>
          <cell r="F463">
            <v>23849921642.669998</v>
          </cell>
          <cell r="G463">
            <v>-0.2</v>
          </cell>
        </row>
        <row r="464">
          <cell r="B464">
            <v>2902010902</v>
          </cell>
          <cell r="C464" t="str">
            <v>SGR Fondo de Desarrollo Regional</v>
          </cell>
          <cell r="D464">
            <v>0</v>
          </cell>
          <cell r="E464">
            <v>23849921642.470001</v>
          </cell>
          <cell r="F464">
            <v>23849921642.669998</v>
          </cell>
          <cell r="G464">
            <v>-0.2</v>
          </cell>
        </row>
        <row r="465">
          <cell r="B465">
            <v>3</v>
          </cell>
          <cell r="C465" t="str">
            <v>PATRIMONIO</v>
          </cell>
          <cell r="D465">
            <v>-37891354603.089996</v>
          </cell>
          <cell r="E465">
            <v>3737038.2</v>
          </cell>
          <cell r="F465">
            <v>0</v>
          </cell>
          <cell r="G465">
            <v>-37887617564.889999</v>
          </cell>
        </row>
        <row r="466">
          <cell r="B466">
            <v>31</v>
          </cell>
          <cell r="C466" t="str">
            <v>PATRIMONIO DE LAS ENTIDADES DE GOBIERNO</v>
          </cell>
          <cell r="D466">
            <v>-37891354603.089996</v>
          </cell>
          <cell r="E466">
            <v>3737038.2</v>
          </cell>
          <cell r="F466">
            <v>0</v>
          </cell>
          <cell r="G466">
            <v>-37887617564.889999</v>
          </cell>
        </row>
        <row r="467">
          <cell r="B467">
            <v>3105</v>
          </cell>
          <cell r="C467" t="str">
            <v>CAPITAL FISCAL</v>
          </cell>
          <cell r="D467">
            <v>-3540864665.71</v>
          </cell>
          <cell r="E467">
            <v>0</v>
          </cell>
          <cell r="F467">
            <v>0</v>
          </cell>
          <cell r="G467">
            <v>-3540864665.71</v>
          </cell>
        </row>
        <row r="468">
          <cell r="B468">
            <v>310506</v>
          </cell>
          <cell r="C468" t="str">
            <v>CAPITAL FISCAL</v>
          </cell>
          <cell r="D468">
            <v>-3540864665.71</v>
          </cell>
          <cell r="E468">
            <v>0</v>
          </cell>
          <cell r="F468">
            <v>0</v>
          </cell>
          <cell r="G468">
            <v>-3540864665.71</v>
          </cell>
        </row>
        <row r="469">
          <cell r="B469">
            <v>31050600</v>
          </cell>
          <cell r="C469" t="str">
            <v>CAPITAL FISCAL</v>
          </cell>
          <cell r="D469">
            <v>-3540864665.71</v>
          </cell>
          <cell r="E469">
            <v>0</v>
          </cell>
          <cell r="F469">
            <v>0</v>
          </cell>
          <cell r="G469">
            <v>-3540864665.71</v>
          </cell>
        </row>
        <row r="470">
          <cell r="B470">
            <v>3105060001</v>
          </cell>
          <cell r="C470" t="str">
            <v>CAPITAL FISCAL</v>
          </cell>
          <cell r="D470">
            <v>-3540864665.71</v>
          </cell>
          <cell r="E470">
            <v>0</v>
          </cell>
          <cell r="F470">
            <v>0</v>
          </cell>
          <cell r="G470">
            <v>-3540864665.71</v>
          </cell>
        </row>
        <row r="471">
          <cell r="B471">
            <v>3109</v>
          </cell>
          <cell r="C471" t="str">
            <v>RESULTADO EJERCICIOS ANTERIORES</v>
          </cell>
          <cell r="D471">
            <v>-34350489937.380001</v>
          </cell>
          <cell r="E471">
            <v>3737038.2</v>
          </cell>
          <cell r="F471">
            <v>0</v>
          </cell>
          <cell r="G471">
            <v>-34346752899.18</v>
          </cell>
        </row>
        <row r="472">
          <cell r="B472">
            <v>310901</v>
          </cell>
          <cell r="C472" t="str">
            <v>EXCEDENTES ACUMULADOS</v>
          </cell>
          <cell r="D472">
            <v>-38174684833.279999</v>
          </cell>
          <cell r="E472">
            <v>3687730</v>
          </cell>
          <cell r="F472">
            <v>0</v>
          </cell>
          <cell r="G472">
            <v>-38170997103.279999</v>
          </cell>
        </row>
        <row r="473">
          <cell r="B473">
            <v>31090101</v>
          </cell>
          <cell r="C473" t="str">
            <v>Excedentes Acumulados</v>
          </cell>
          <cell r="D473">
            <v>-38174684833.279999</v>
          </cell>
          <cell r="E473">
            <v>3687730</v>
          </cell>
          <cell r="F473">
            <v>0</v>
          </cell>
          <cell r="G473">
            <v>-38170997103.279999</v>
          </cell>
        </row>
        <row r="474">
          <cell r="B474">
            <v>3109010101</v>
          </cell>
          <cell r="C474" t="str">
            <v>Excedentes Acumulados</v>
          </cell>
          <cell r="D474">
            <v>-38174684833.279999</v>
          </cell>
          <cell r="E474">
            <v>3687730</v>
          </cell>
          <cell r="F474">
            <v>0</v>
          </cell>
          <cell r="G474">
            <v>-38170997103.279999</v>
          </cell>
        </row>
        <row r="475">
          <cell r="B475">
            <v>310902</v>
          </cell>
          <cell r="C475" t="str">
            <v>DEFICIT ACUMULADOS</v>
          </cell>
          <cell r="D475">
            <v>3824194895.9000001</v>
          </cell>
          <cell r="E475">
            <v>49308.2</v>
          </cell>
          <cell r="F475">
            <v>0</v>
          </cell>
          <cell r="G475">
            <v>3824244204.0999999</v>
          </cell>
        </row>
        <row r="476">
          <cell r="B476">
            <v>31090201</v>
          </cell>
          <cell r="C476" t="str">
            <v>Deficit acumulados</v>
          </cell>
          <cell r="D476">
            <v>3824194895.9000001</v>
          </cell>
          <cell r="E476">
            <v>49308.2</v>
          </cell>
          <cell r="F476">
            <v>0</v>
          </cell>
          <cell r="G476">
            <v>3824244204.0999999</v>
          </cell>
        </row>
        <row r="477">
          <cell r="B477">
            <v>3109020101</v>
          </cell>
          <cell r="C477" t="str">
            <v>Deficit acumulados</v>
          </cell>
          <cell r="D477">
            <v>3824194895.9000001</v>
          </cell>
          <cell r="E477">
            <v>49308.2</v>
          </cell>
          <cell r="F477">
            <v>0</v>
          </cell>
          <cell r="G477">
            <v>3824244204.0999999</v>
          </cell>
        </row>
        <row r="478">
          <cell r="B478">
            <v>3110</v>
          </cell>
          <cell r="C478" t="str">
            <v>RESULTADO DEL EJERCICIO</v>
          </cell>
          <cell r="D478">
            <v>0</v>
          </cell>
          <cell r="E478">
            <v>0</v>
          </cell>
          <cell r="F478">
            <v>0</v>
          </cell>
          <cell r="G478">
            <v>0</v>
          </cell>
        </row>
        <row r="479">
          <cell r="B479">
            <v>311002</v>
          </cell>
          <cell r="C479" t="str">
            <v>DEFICIT DEL EJERCICIO</v>
          </cell>
          <cell r="D479">
            <v>0</v>
          </cell>
          <cell r="E479">
            <v>0</v>
          </cell>
          <cell r="F479">
            <v>0</v>
          </cell>
          <cell r="G479">
            <v>0</v>
          </cell>
        </row>
        <row r="480">
          <cell r="B480">
            <v>31100201</v>
          </cell>
          <cell r="C480" t="str">
            <v>Deficit del ejercicio</v>
          </cell>
          <cell r="D480">
            <v>0</v>
          </cell>
          <cell r="E480">
            <v>0</v>
          </cell>
          <cell r="F480">
            <v>0</v>
          </cell>
          <cell r="G480">
            <v>0</v>
          </cell>
        </row>
        <row r="481">
          <cell r="B481">
            <v>3110020101</v>
          </cell>
          <cell r="C481" t="str">
            <v>Deficit del ejercicio</v>
          </cell>
          <cell r="D481">
            <v>0</v>
          </cell>
          <cell r="E481">
            <v>0</v>
          </cell>
          <cell r="F481">
            <v>0</v>
          </cell>
          <cell r="G481">
            <v>0</v>
          </cell>
          <cell r="H481">
            <v>5659898197.2800026</v>
          </cell>
        </row>
        <row r="482">
          <cell r="B482">
            <v>4</v>
          </cell>
          <cell r="C482" t="str">
            <v>INGRESOS</v>
          </cell>
          <cell r="D482">
            <v>-26750508519.16</v>
          </cell>
          <cell r="E482">
            <v>71349693</v>
          </cell>
          <cell r="F482">
            <v>5699534896.3100004</v>
          </cell>
          <cell r="G482">
            <v>-32378693722.470001</v>
          </cell>
        </row>
        <row r="483">
          <cell r="B483">
            <v>41</v>
          </cell>
          <cell r="C483" t="str">
            <v>INGRESOS FISCALES</v>
          </cell>
          <cell r="D483">
            <v>-24513227502.310001</v>
          </cell>
          <cell r="E483">
            <v>71303884</v>
          </cell>
          <cell r="F483">
            <v>5008937470.9799995</v>
          </cell>
          <cell r="G483">
            <v>-29450861089.290001</v>
          </cell>
        </row>
        <row r="484">
          <cell r="B484">
            <v>4110</v>
          </cell>
          <cell r="C484" t="str">
            <v>CONTRIBUCIONES, TASAS  E INGRESOS NO TRIBUTARIOS</v>
          </cell>
          <cell r="D484">
            <v>-24513227502.310001</v>
          </cell>
          <cell r="E484">
            <v>71303884</v>
          </cell>
          <cell r="F484">
            <v>5008937470.9799995</v>
          </cell>
          <cell r="G484">
            <v>-29450861089.290001</v>
          </cell>
        </row>
        <row r="485">
          <cell r="B485">
            <v>411001</v>
          </cell>
          <cell r="C485" t="str">
            <v>TASAS</v>
          </cell>
          <cell r="D485">
            <v>-10449421106.309999</v>
          </cell>
          <cell r="E485">
            <v>1768721</v>
          </cell>
          <cell r="F485">
            <v>1081948769.71</v>
          </cell>
          <cell r="G485">
            <v>-11529601155.02</v>
          </cell>
        </row>
        <row r="486">
          <cell r="B486">
            <v>41100101</v>
          </cell>
          <cell r="C486" t="str">
            <v>TASA POR UTILIZACION DE RECURSOS NATURALES</v>
          </cell>
          <cell r="D486">
            <v>-1614188977.28</v>
          </cell>
          <cell r="E486">
            <v>1768721</v>
          </cell>
          <cell r="F486">
            <v>1471978</v>
          </cell>
          <cell r="G486">
            <v>-1613892234.28</v>
          </cell>
        </row>
        <row r="487">
          <cell r="B487">
            <v>4110010101</v>
          </cell>
          <cell r="C487" t="str">
            <v>Tasa por Utilización de Agua</v>
          </cell>
          <cell r="D487">
            <v>-1598585923.28</v>
          </cell>
          <cell r="E487">
            <v>1768721</v>
          </cell>
          <cell r="F487">
            <v>1139978</v>
          </cell>
          <cell r="G487">
            <v>-1597957180.28</v>
          </cell>
        </row>
        <row r="488">
          <cell r="B488">
            <v>4110010102</v>
          </cell>
          <cell r="C488" t="str">
            <v>Movilización Forestal</v>
          </cell>
          <cell r="D488">
            <v>0</v>
          </cell>
          <cell r="E488">
            <v>0</v>
          </cell>
          <cell r="F488">
            <v>332000</v>
          </cell>
          <cell r="G488">
            <v>-332000</v>
          </cell>
        </row>
        <row r="489">
          <cell r="B489">
            <v>4110010105</v>
          </cell>
          <cell r="C489" t="str">
            <v>Tasa Aprovechamiento Forestal</v>
          </cell>
          <cell r="D489">
            <v>-15603054</v>
          </cell>
          <cell r="E489">
            <v>0</v>
          </cell>
          <cell r="F489">
            <v>0</v>
          </cell>
          <cell r="G489">
            <v>-15603054</v>
          </cell>
        </row>
        <row r="490">
          <cell r="B490">
            <v>41100102</v>
          </cell>
          <cell r="C490" t="str">
            <v>TASA POR CONTAMINACION DE RECURSOS NATURALES</v>
          </cell>
          <cell r="D490">
            <v>-8798619616.7900009</v>
          </cell>
          <cell r="E490">
            <v>0</v>
          </cell>
          <cell r="F490">
            <v>1080476791.71</v>
          </cell>
          <cell r="G490">
            <v>-9879096408.5</v>
          </cell>
        </row>
        <row r="491">
          <cell r="B491">
            <v>4110010202</v>
          </cell>
          <cell r="C491" t="str">
            <v>Tasa Retributiva</v>
          </cell>
          <cell r="D491">
            <v>-3116058116.79</v>
          </cell>
          <cell r="E491">
            <v>0</v>
          </cell>
          <cell r="F491">
            <v>3571291.71</v>
          </cell>
          <cell r="G491">
            <v>-3119629408.5</v>
          </cell>
        </row>
        <row r="492">
          <cell r="B492">
            <v>4110010203</v>
          </cell>
          <cell r="C492" t="str">
            <v>Sobretasa Ambiental al Peaje 5%</v>
          </cell>
          <cell r="D492">
            <v>-2829052100</v>
          </cell>
          <cell r="E492">
            <v>0</v>
          </cell>
          <cell r="F492">
            <v>530257500</v>
          </cell>
          <cell r="G492">
            <v>-3359309600</v>
          </cell>
        </row>
        <row r="493">
          <cell r="B493">
            <v>4110010204</v>
          </cell>
          <cell r="C493" t="str">
            <v>Sobretasa al peaje 3%</v>
          </cell>
          <cell r="D493">
            <v>-1538497400</v>
          </cell>
          <cell r="E493">
            <v>0</v>
          </cell>
          <cell r="F493">
            <v>296231800</v>
          </cell>
          <cell r="G493">
            <v>-1834729200</v>
          </cell>
        </row>
        <row r="494">
          <cell r="B494">
            <v>4110010205</v>
          </cell>
          <cell r="C494" t="str">
            <v>Sobretasa al peaje Tucurinca 8%</v>
          </cell>
          <cell r="D494">
            <v>-1315012000</v>
          </cell>
          <cell r="E494">
            <v>0</v>
          </cell>
          <cell r="F494">
            <v>250416200</v>
          </cell>
          <cell r="G494">
            <v>-1565428200</v>
          </cell>
        </row>
        <row r="495">
          <cell r="B495">
            <v>41100103</v>
          </cell>
          <cell r="C495" t="str">
            <v>SEGUIMIENTO DE INSTRUMENOS DE CONTROL Y MANEJO AMB.</v>
          </cell>
          <cell r="D495">
            <v>-36612512.240000002</v>
          </cell>
          <cell r="E495">
            <v>0</v>
          </cell>
          <cell r="F495">
            <v>0</v>
          </cell>
          <cell r="G495">
            <v>-36612512.240000002</v>
          </cell>
        </row>
        <row r="496">
          <cell r="B496">
            <v>4110010301</v>
          </cell>
          <cell r="C496" t="str">
            <v>Seguimiento de instrumentos de control y manejo amb.</v>
          </cell>
          <cell r="D496">
            <v>-36612512.240000002</v>
          </cell>
          <cell r="E496">
            <v>0</v>
          </cell>
          <cell r="F496">
            <v>0</v>
          </cell>
          <cell r="G496">
            <v>-36612512.240000002</v>
          </cell>
        </row>
        <row r="497">
          <cell r="B497">
            <v>411003</v>
          </cell>
          <cell r="C497" t="str">
            <v>INTERESES</v>
          </cell>
          <cell r="D497">
            <v>-21302851.460000001</v>
          </cell>
          <cell r="E497">
            <v>0</v>
          </cell>
          <cell r="F497">
            <v>5847225</v>
          </cell>
          <cell r="G497">
            <v>-27150076.460000001</v>
          </cell>
        </row>
        <row r="498">
          <cell r="B498">
            <v>41100302</v>
          </cell>
          <cell r="C498" t="str">
            <v>TASA RETRIBUTIVA</v>
          </cell>
          <cell r="D498">
            <v>-12781291.58</v>
          </cell>
          <cell r="E498">
            <v>0</v>
          </cell>
          <cell r="F498">
            <v>2268642</v>
          </cell>
          <cell r="G498">
            <v>-15049933.58</v>
          </cell>
        </row>
        <row r="499">
          <cell r="B499">
            <v>4110030201</v>
          </cell>
          <cell r="C499" t="str">
            <v>Tasa Retributiva</v>
          </cell>
          <cell r="D499">
            <v>-12781291.58</v>
          </cell>
          <cell r="E499">
            <v>0</v>
          </cell>
          <cell r="F499">
            <v>2268642</v>
          </cell>
          <cell r="G499">
            <v>-15049933.58</v>
          </cell>
        </row>
        <row r="500">
          <cell r="B500">
            <v>41100303</v>
          </cell>
          <cell r="C500" t="str">
            <v>SEGUIMIENTO DE INSTRUMENOS DE CONTROL Y MANEJO AMB.</v>
          </cell>
          <cell r="D500">
            <v>-576186</v>
          </cell>
          <cell r="E500">
            <v>0</v>
          </cell>
          <cell r="F500">
            <v>2667511</v>
          </cell>
          <cell r="G500">
            <v>-3243697</v>
          </cell>
        </row>
        <row r="501">
          <cell r="B501">
            <v>4110030301</v>
          </cell>
          <cell r="C501" t="str">
            <v>Seguimiento de instrumentos de control y manejo amb.</v>
          </cell>
          <cell r="D501">
            <v>-576186</v>
          </cell>
          <cell r="E501">
            <v>0</v>
          </cell>
          <cell r="F501">
            <v>2667511</v>
          </cell>
          <cell r="G501">
            <v>-3243697</v>
          </cell>
        </row>
        <row r="502">
          <cell r="B502">
            <v>41100304</v>
          </cell>
          <cell r="C502" t="str">
            <v>TASA POR USO DE AGUA</v>
          </cell>
          <cell r="D502">
            <v>-7945373.8799999999</v>
          </cell>
          <cell r="E502">
            <v>0</v>
          </cell>
          <cell r="F502">
            <v>911072</v>
          </cell>
          <cell r="G502">
            <v>-8856445.8800000008</v>
          </cell>
        </row>
        <row r="503">
          <cell r="B503">
            <v>4110030401</v>
          </cell>
          <cell r="C503" t="str">
            <v>Tasa por uso de auga</v>
          </cell>
          <cell r="D503">
            <v>-7945373.8799999999</v>
          </cell>
          <cell r="E503">
            <v>0</v>
          </cell>
          <cell r="F503">
            <v>911072</v>
          </cell>
          <cell r="G503">
            <v>-8856445.8800000008</v>
          </cell>
        </row>
        <row r="504">
          <cell r="B504">
            <v>411046</v>
          </cell>
          <cell r="C504" t="str">
            <v>LICENCIAS</v>
          </cell>
          <cell r="D504">
            <v>-435435986</v>
          </cell>
          <cell r="E504">
            <v>3007858</v>
          </cell>
          <cell r="F504">
            <v>46926984</v>
          </cell>
          <cell r="G504">
            <v>-479355112</v>
          </cell>
        </row>
        <row r="505">
          <cell r="B505">
            <v>41104601</v>
          </cell>
          <cell r="C505" t="str">
            <v>LICENCIAS</v>
          </cell>
          <cell r="D505">
            <v>-64846622</v>
          </cell>
          <cell r="E505">
            <v>0</v>
          </cell>
          <cell r="F505">
            <v>0</v>
          </cell>
          <cell r="G505">
            <v>-64846622</v>
          </cell>
        </row>
        <row r="506">
          <cell r="B506">
            <v>4110460101</v>
          </cell>
          <cell r="C506" t="str">
            <v>Licencias Ambientales</v>
          </cell>
          <cell r="D506">
            <v>-64846622</v>
          </cell>
          <cell r="E506">
            <v>0</v>
          </cell>
          <cell r="F506">
            <v>0</v>
          </cell>
          <cell r="G506">
            <v>-64846622</v>
          </cell>
        </row>
        <row r="507">
          <cell r="B507">
            <v>41104602</v>
          </cell>
          <cell r="C507" t="str">
            <v>EVALUACIONES AMBIENTALES</v>
          </cell>
          <cell r="D507">
            <v>-370589364</v>
          </cell>
          <cell r="E507">
            <v>3007858</v>
          </cell>
          <cell r="F507">
            <v>46926984</v>
          </cell>
          <cell r="G507">
            <v>-414508490</v>
          </cell>
        </row>
        <row r="508">
          <cell r="B508">
            <v>4110460201</v>
          </cell>
          <cell r="C508" t="str">
            <v>Uso de Agua</v>
          </cell>
          <cell r="D508">
            <v>-165282945</v>
          </cell>
          <cell r="E508">
            <v>3007858</v>
          </cell>
          <cell r="F508">
            <v>27070722</v>
          </cell>
          <cell r="G508">
            <v>-189345809</v>
          </cell>
        </row>
        <row r="509">
          <cell r="B509">
            <v>4110460202</v>
          </cell>
          <cell r="C509" t="str">
            <v>Vertimientos</v>
          </cell>
          <cell r="D509">
            <v>-37041332</v>
          </cell>
          <cell r="E509">
            <v>0</v>
          </cell>
          <cell r="F509">
            <v>7621183</v>
          </cell>
          <cell r="G509">
            <v>-44662515</v>
          </cell>
        </row>
        <row r="510">
          <cell r="B510">
            <v>4110460204</v>
          </cell>
          <cell r="C510" t="str">
            <v>Licencias Aprovechamiento Forestal</v>
          </cell>
          <cell r="D510">
            <v>-64990049</v>
          </cell>
          <cell r="E510">
            <v>0</v>
          </cell>
          <cell r="F510">
            <v>6537221</v>
          </cell>
          <cell r="G510">
            <v>-71527270</v>
          </cell>
        </row>
        <row r="511">
          <cell r="B511">
            <v>4110460206</v>
          </cell>
          <cell r="C511" t="str">
            <v>Emisiones Atmosfericas</v>
          </cell>
          <cell r="D511">
            <v>-9920050</v>
          </cell>
          <cell r="E511">
            <v>0</v>
          </cell>
          <cell r="F511">
            <v>0</v>
          </cell>
          <cell r="G511">
            <v>-9920050</v>
          </cell>
        </row>
        <row r="512">
          <cell r="B512">
            <v>4110460207</v>
          </cell>
          <cell r="C512" t="str">
            <v>Ocupacion Cauce</v>
          </cell>
          <cell r="D512">
            <v>-90347130</v>
          </cell>
          <cell r="E512">
            <v>0</v>
          </cell>
          <cell r="F512">
            <v>2690000</v>
          </cell>
          <cell r="G512">
            <v>-93037130</v>
          </cell>
        </row>
        <row r="513">
          <cell r="B513">
            <v>4110460210</v>
          </cell>
          <cell r="C513" t="str">
            <v>Prospeccion y Exploracion</v>
          </cell>
          <cell r="D513">
            <v>-3007858</v>
          </cell>
          <cell r="E513">
            <v>0</v>
          </cell>
          <cell r="F513">
            <v>3007858</v>
          </cell>
          <cell r="G513">
            <v>-6015716</v>
          </cell>
        </row>
        <row r="514">
          <cell r="B514">
            <v>411060</v>
          </cell>
          <cell r="C514" t="str">
            <v>Sobretasa Ambiental</v>
          </cell>
          <cell r="D514">
            <v>-12765763967.540001</v>
          </cell>
          <cell r="E514">
            <v>66527305</v>
          </cell>
          <cell r="F514">
            <v>3827993690.27</v>
          </cell>
          <cell r="G514">
            <v>-16527230352.809999</v>
          </cell>
        </row>
        <row r="515">
          <cell r="B515">
            <v>41106001</v>
          </cell>
          <cell r="C515" t="str">
            <v>SOBRETASA AMBIENTAL</v>
          </cell>
          <cell r="D515">
            <v>-12765763967.540001</v>
          </cell>
          <cell r="E515">
            <v>66527305</v>
          </cell>
          <cell r="F515">
            <v>3827993690.27</v>
          </cell>
          <cell r="G515">
            <v>-16527230352.809999</v>
          </cell>
        </row>
        <row r="516">
          <cell r="B516">
            <v>4110600101</v>
          </cell>
          <cell r="C516" t="str">
            <v>Sobre Tasa Ambiental al Impto Predial V.Actual</v>
          </cell>
          <cell r="D516">
            <v>-11430307955</v>
          </cell>
          <cell r="E516">
            <v>66527305</v>
          </cell>
          <cell r="F516">
            <v>3823450477.27</v>
          </cell>
          <cell r="G516">
            <v>-15187231127.27</v>
          </cell>
          <cell r="H516">
            <v>-15203549833.27</v>
          </cell>
        </row>
        <row r="517">
          <cell r="B517">
            <v>4110600102</v>
          </cell>
          <cell r="C517" t="str">
            <v>Sobre Tasa Ambiental al Impto Predial V.Anterior</v>
          </cell>
          <cell r="D517">
            <v>-1323680519.54</v>
          </cell>
          <cell r="E517">
            <v>0</v>
          </cell>
          <cell r="F517">
            <v>0</v>
          </cell>
          <cell r="G517">
            <v>-1323680519.54</v>
          </cell>
        </row>
        <row r="518">
          <cell r="B518">
            <v>4110600103</v>
          </cell>
          <cell r="C518" t="str">
            <v>V.ACTUAL RURAL S.tasa Ambiental al Impto predial</v>
          </cell>
          <cell r="D518">
            <v>-7863600</v>
          </cell>
          <cell r="E518">
            <v>0</v>
          </cell>
          <cell r="F518">
            <v>3864365</v>
          </cell>
          <cell r="G518">
            <v>-11727965</v>
          </cell>
        </row>
        <row r="519">
          <cell r="B519">
            <v>4110600104</v>
          </cell>
          <cell r="C519" t="str">
            <v>V.ACTUAL URBANA S.tasa Ambiental al Impto predial</v>
          </cell>
          <cell r="D519">
            <v>-3911893</v>
          </cell>
          <cell r="E519">
            <v>0</v>
          </cell>
          <cell r="F519">
            <v>678848</v>
          </cell>
          <cell r="G519">
            <v>-4590741</v>
          </cell>
        </row>
        <row r="520">
          <cell r="B520">
            <v>411061</v>
          </cell>
          <cell r="C520" t="str">
            <v>CONTRIBUCIONES</v>
          </cell>
          <cell r="D520">
            <v>-339698855</v>
          </cell>
          <cell r="E520">
            <v>0</v>
          </cell>
          <cell r="F520">
            <v>46220802</v>
          </cell>
          <cell r="G520">
            <v>-385919657</v>
          </cell>
        </row>
        <row r="521">
          <cell r="B521">
            <v>41106101</v>
          </cell>
          <cell r="C521" t="str">
            <v>CONTRIBUCIONES</v>
          </cell>
          <cell r="D521">
            <v>-339698855</v>
          </cell>
          <cell r="E521">
            <v>0</v>
          </cell>
          <cell r="F521">
            <v>46220802</v>
          </cell>
          <cell r="G521">
            <v>-385919657</v>
          </cell>
        </row>
        <row r="522">
          <cell r="B522">
            <v>4110610101</v>
          </cell>
          <cell r="C522" t="str">
            <v>Contribuciones Sector Electrico</v>
          </cell>
          <cell r="D522">
            <v>-339698855</v>
          </cell>
          <cell r="E522">
            <v>0</v>
          </cell>
          <cell r="F522">
            <v>46220802</v>
          </cell>
          <cell r="G522">
            <v>-385919657</v>
          </cell>
        </row>
        <row r="523">
          <cell r="B523">
            <v>411090</v>
          </cell>
          <cell r="C523" t="str">
            <v>Otras Contribuciones, Tasas e Ingresos no Tributarios</v>
          </cell>
          <cell r="D523">
            <v>-501604736</v>
          </cell>
          <cell r="E523">
            <v>0</v>
          </cell>
          <cell r="F523">
            <v>0</v>
          </cell>
          <cell r="G523">
            <v>-501604736</v>
          </cell>
        </row>
        <row r="524">
          <cell r="B524">
            <v>41109002</v>
          </cell>
          <cell r="C524" t="str">
            <v>CONVENIOS</v>
          </cell>
          <cell r="D524">
            <v>-501604736</v>
          </cell>
          <cell r="E524">
            <v>0</v>
          </cell>
          <cell r="F524">
            <v>0</v>
          </cell>
          <cell r="G524">
            <v>-501604736</v>
          </cell>
        </row>
        <row r="525">
          <cell r="B525">
            <v>4110900201</v>
          </cell>
          <cell r="C525" t="str">
            <v>Convenio Red de Monitoreo Ambiental</v>
          </cell>
          <cell r="D525">
            <v>-501604736</v>
          </cell>
          <cell r="E525">
            <v>0</v>
          </cell>
          <cell r="F525">
            <v>0</v>
          </cell>
          <cell r="G525">
            <v>-501604736</v>
          </cell>
        </row>
        <row r="526">
          <cell r="B526">
            <v>44</v>
          </cell>
          <cell r="C526" t="str">
            <v>TRANSFERENCIAS Y SUBVENCIONES</v>
          </cell>
          <cell r="D526">
            <v>-326360852.00999999</v>
          </cell>
          <cell r="E526">
            <v>45809</v>
          </cell>
          <cell r="F526">
            <v>96245745.299999997</v>
          </cell>
          <cell r="G526">
            <v>-422560788.31</v>
          </cell>
        </row>
        <row r="527">
          <cell r="B527">
            <v>4428</v>
          </cell>
          <cell r="C527" t="str">
            <v>OTRAS TRANSFERENCIAS</v>
          </cell>
          <cell r="D527">
            <v>-326360852.00999999</v>
          </cell>
          <cell r="E527">
            <v>45809</v>
          </cell>
          <cell r="F527">
            <v>96245745.299999997</v>
          </cell>
          <cell r="G527">
            <v>-422560788.31</v>
          </cell>
        </row>
        <row r="528">
          <cell r="B528">
            <v>442824</v>
          </cell>
          <cell r="C528" t="str">
            <v>Porcentaje ambiental sobre el total del recaudo por concepto de impuesto predial unificado</v>
          </cell>
          <cell r="D528">
            <v>-326360852.00999999</v>
          </cell>
          <cell r="E528">
            <v>45809</v>
          </cell>
          <cell r="F528">
            <v>96245745.299999997</v>
          </cell>
          <cell r="G528">
            <v>-422560788.31</v>
          </cell>
        </row>
        <row r="529">
          <cell r="B529">
            <v>44282401</v>
          </cell>
          <cell r="C529" t="str">
            <v>PORCENTAJE AMBIENTAL SOBRE EL TOTAL RECAUDADO</v>
          </cell>
          <cell r="D529">
            <v>-326360852.00999999</v>
          </cell>
          <cell r="E529">
            <v>45809</v>
          </cell>
          <cell r="F529">
            <v>96245745.299999997</v>
          </cell>
          <cell r="G529">
            <v>-422560788.31</v>
          </cell>
        </row>
        <row r="530">
          <cell r="B530">
            <v>4428240101</v>
          </cell>
          <cell r="C530" t="str">
            <v>Porcentaje Ambiental Sobre El Total Recaudado VIGENCIA ACTUAL</v>
          </cell>
          <cell r="D530">
            <v>-222964666.06</v>
          </cell>
          <cell r="E530">
            <v>0</v>
          </cell>
          <cell r="F530">
            <v>96245745.299999997</v>
          </cell>
          <cell r="G530">
            <v>-319210411.36000001</v>
          </cell>
        </row>
        <row r="531">
          <cell r="B531">
            <v>4428240102</v>
          </cell>
          <cell r="C531" t="str">
            <v>Porcentaje Ambiental Sobre El Total Recaudado VIGENCIA ANTERIOR</v>
          </cell>
          <cell r="D531">
            <v>-103396185.95</v>
          </cell>
          <cell r="E531">
            <v>45809</v>
          </cell>
          <cell r="F531">
            <v>0</v>
          </cell>
          <cell r="G531">
            <v>-103350376.95</v>
          </cell>
        </row>
        <row r="532">
          <cell r="B532">
            <v>47</v>
          </cell>
          <cell r="C532" t="str">
            <v>OPERACIONES INTERINSTITUCIONALES</v>
          </cell>
          <cell r="D532">
            <v>-1691102967.95</v>
          </cell>
          <cell r="E532">
            <v>0</v>
          </cell>
          <cell r="F532">
            <v>570930313.08000004</v>
          </cell>
          <cell r="G532">
            <v>-2262033281.0300002</v>
          </cell>
        </row>
        <row r="533">
          <cell r="B533">
            <v>4705</v>
          </cell>
          <cell r="C533" t="str">
            <v>FONDOS RECIBIDOS</v>
          </cell>
          <cell r="D533">
            <v>-1669612967.95</v>
          </cell>
          <cell r="E533">
            <v>0</v>
          </cell>
          <cell r="F533">
            <v>566307313.08000004</v>
          </cell>
          <cell r="G533">
            <v>-2235920281.0300002</v>
          </cell>
        </row>
        <row r="534">
          <cell r="B534">
            <v>470508</v>
          </cell>
          <cell r="C534" t="str">
            <v>FUNCIONAMIENTO</v>
          </cell>
          <cell r="D534">
            <v>-1669612967.95</v>
          </cell>
          <cell r="E534">
            <v>0</v>
          </cell>
          <cell r="F534">
            <v>566307313.08000004</v>
          </cell>
          <cell r="G534">
            <v>-2235920281.0300002</v>
          </cell>
        </row>
        <row r="535">
          <cell r="B535">
            <v>47050801</v>
          </cell>
          <cell r="C535" t="str">
            <v>FUNCIONAMIENTO</v>
          </cell>
          <cell r="D535">
            <v>-1669612967.95</v>
          </cell>
          <cell r="E535">
            <v>0</v>
          </cell>
          <cell r="F535">
            <v>566307313.08000004</v>
          </cell>
          <cell r="G535">
            <v>-2235920281.0300002</v>
          </cell>
        </row>
        <row r="536">
          <cell r="B536">
            <v>4705080101</v>
          </cell>
          <cell r="C536" t="str">
            <v>Gastos de Personal</v>
          </cell>
          <cell r="D536">
            <v>-1643473051</v>
          </cell>
          <cell r="E536">
            <v>0</v>
          </cell>
          <cell r="F536">
            <v>547206128</v>
          </cell>
          <cell r="G536">
            <v>-2190679179</v>
          </cell>
        </row>
        <row r="537">
          <cell r="B537">
            <v>4705080102</v>
          </cell>
          <cell r="C537" t="str">
            <v>Gastos Generales</v>
          </cell>
          <cell r="D537">
            <v>-26139916.949999999</v>
          </cell>
          <cell r="E537">
            <v>0</v>
          </cell>
          <cell r="F537">
            <v>19101185.079999998</v>
          </cell>
          <cell r="G537">
            <v>-45241102.030000001</v>
          </cell>
        </row>
        <row r="538">
          <cell r="B538">
            <v>4722</v>
          </cell>
          <cell r="C538" t="str">
            <v>OPERACIONES SIN FLUJO DE EFECTIVO</v>
          </cell>
          <cell r="D538">
            <v>-21490000</v>
          </cell>
          <cell r="E538">
            <v>0</v>
          </cell>
          <cell r="F538">
            <v>4623000</v>
          </cell>
          <cell r="G538">
            <v>-26113000</v>
          </cell>
        </row>
        <row r="539">
          <cell r="B539">
            <v>472201</v>
          </cell>
          <cell r="C539" t="str">
            <v>CRUCE DE CUENTAS</v>
          </cell>
          <cell r="D539">
            <v>-21490000</v>
          </cell>
          <cell r="E539">
            <v>0</v>
          </cell>
          <cell r="F539">
            <v>4623000</v>
          </cell>
          <cell r="G539">
            <v>-26113000</v>
          </cell>
        </row>
        <row r="540">
          <cell r="B540">
            <v>47220101</v>
          </cell>
          <cell r="C540" t="str">
            <v>CRUCE DE CUENTAS</v>
          </cell>
          <cell r="D540">
            <v>-21490000</v>
          </cell>
          <cell r="E540">
            <v>0</v>
          </cell>
          <cell r="F540">
            <v>4623000</v>
          </cell>
          <cell r="G540">
            <v>-26113000</v>
          </cell>
        </row>
        <row r="541">
          <cell r="B541">
            <v>4722010101</v>
          </cell>
          <cell r="C541" t="str">
            <v>Deducciones A Favor De La DIAN RETE FTE</v>
          </cell>
          <cell r="D541">
            <v>-20806000</v>
          </cell>
          <cell r="E541">
            <v>0</v>
          </cell>
          <cell r="F541">
            <v>4025000</v>
          </cell>
          <cell r="G541">
            <v>-24831000</v>
          </cell>
        </row>
        <row r="542">
          <cell r="B542">
            <v>4722010102</v>
          </cell>
          <cell r="C542" t="str">
            <v>Deducciones A Favor De La DIAN RETE IVA</v>
          </cell>
          <cell r="D542">
            <v>-684000</v>
          </cell>
          <cell r="E542">
            <v>0</v>
          </cell>
          <cell r="F542">
            <v>598000</v>
          </cell>
          <cell r="G542">
            <v>-1282000</v>
          </cell>
        </row>
        <row r="543">
          <cell r="B543">
            <v>48</v>
          </cell>
          <cell r="C543" t="str">
            <v>OTROS INGRESOS</v>
          </cell>
          <cell r="D543">
            <v>-219817196.88999999</v>
          </cell>
          <cell r="E543">
            <v>0</v>
          </cell>
          <cell r="F543">
            <v>23421366.949999999</v>
          </cell>
          <cell r="G543">
            <v>-243238563.84</v>
          </cell>
        </row>
        <row r="544">
          <cell r="B544">
            <v>4802</v>
          </cell>
          <cell r="C544" t="str">
            <v>FINANCIEROS</v>
          </cell>
          <cell r="D544">
            <v>-60355962.270000003</v>
          </cell>
          <cell r="E544">
            <v>0</v>
          </cell>
          <cell r="F544">
            <v>16592768.029999999</v>
          </cell>
          <cell r="G544">
            <v>-76948730.299999997</v>
          </cell>
        </row>
        <row r="545">
          <cell r="B545">
            <v>480201</v>
          </cell>
          <cell r="C545" t="str">
            <v>INTERESES SOBRE DEPOSITOS EN INSTITUCIONES FINANCIERAS</v>
          </cell>
          <cell r="D545">
            <v>-21699992.420000002</v>
          </cell>
          <cell r="E545">
            <v>0</v>
          </cell>
          <cell r="F545">
            <v>4602341.6100000003</v>
          </cell>
          <cell r="G545">
            <v>-26302334.030000001</v>
          </cell>
        </row>
        <row r="546">
          <cell r="B546">
            <v>48020101</v>
          </cell>
          <cell r="C546" t="str">
            <v>INTERESES SOBRE DEPOSITOS EN INSTITUCIONES FINANCIERAS</v>
          </cell>
          <cell r="D546">
            <v>-21699992.420000002</v>
          </cell>
          <cell r="E546">
            <v>0</v>
          </cell>
          <cell r="F546">
            <v>4602341.6100000003</v>
          </cell>
          <cell r="G546">
            <v>-26302334.030000001</v>
          </cell>
        </row>
        <row r="547">
          <cell r="B547">
            <v>4802010101</v>
          </cell>
          <cell r="C547" t="str">
            <v>Rend. F/ros INGRESOS PROPIOS</v>
          </cell>
          <cell r="D547">
            <v>-16533598.640000001</v>
          </cell>
          <cell r="E547">
            <v>0</v>
          </cell>
          <cell r="F547">
            <v>3725150.14</v>
          </cell>
          <cell r="G547">
            <v>-20258748.780000001</v>
          </cell>
        </row>
        <row r="548">
          <cell r="B548">
            <v>4802010102</v>
          </cell>
          <cell r="C548" t="str">
            <v>Rend. F/ros TASA POR USO DE AGUA</v>
          </cell>
          <cell r="D548">
            <v>-168959.95</v>
          </cell>
          <cell r="E548">
            <v>0</v>
          </cell>
          <cell r="F548">
            <v>60883.83</v>
          </cell>
          <cell r="G548">
            <v>-229843.78</v>
          </cell>
        </row>
        <row r="549">
          <cell r="B549">
            <v>4802010103</v>
          </cell>
          <cell r="C549" t="str">
            <v>Rend. F/ros TASA RETRIBUTIVA</v>
          </cell>
          <cell r="D549">
            <v>-4984751.2</v>
          </cell>
          <cell r="E549">
            <v>0</v>
          </cell>
          <cell r="F549">
            <v>812992.7</v>
          </cell>
          <cell r="G549">
            <v>-5797743.9000000004</v>
          </cell>
        </row>
        <row r="550">
          <cell r="B550">
            <v>4802010104</v>
          </cell>
          <cell r="C550" t="str">
            <v>Rend. F/ros APROVECHAMIENTO FORESTAL</v>
          </cell>
          <cell r="D550">
            <v>-12682.63</v>
          </cell>
          <cell r="E550">
            <v>0</v>
          </cell>
          <cell r="F550">
            <v>3314.94</v>
          </cell>
          <cell r="G550">
            <v>-15997.57</v>
          </cell>
        </row>
        <row r="551">
          <cell r="B551">
            <v>480223</v>
          </cell>
          <cell r="C551" t="str">
            <v>COMISIONES</v>
          </cell>
          <cell r="D551">
            <v>-37799.97</v>
          </cell>
          <cell r="E551">
            <v>0</v>
          </cell>
          <cell r="F551">
            <v>14399.75</v>
          </cell>
          <cell r="G551">
            <v>-52199.72</v>
          </cell>
        </row>
        <row r="552">
          <cell r="B552">
            <v>48022301</v>
          </cell>
          <cell r="C552" t="str">
            <v>POR PSE</v>
          </cell>
          <cell r="D552">
            <v>-37799.97</v>
          </cell>
          <cell r="E552">
            <v>0</v>
          </cell>
          <cell r="F552">
            <v>14399.75</v>
          </cell>
          <cell r="G552">
            <v>-52199.72</v>
          </cell>
        </row>
        <row r="553">
          <cell r="B553">
            <v>4802230101</v>
          </cell>
          <cell r="C553" t="str">
            <v>COMISIONES POR PSE PROPIOS</v>
          </cell>
          <cell r="D553">
            <v>-8999.5</v>
          </cell>
          <cell r="E553">
            <v>0</v>
          </cell>
          <cell r="F553">
            <v>1799.75</v>
          </cell>
          <cell r="G553">
            <v>-10799.25</v>
          </cell>
        </row>
        <row r="554">
          <cell r="B554">
            <v>4802230102</v>
          </cell>
          <cell r="C554" t="str">
            <v>COMISIONES POR PSE AGUA</v>
          </cell>
          <cell r="D554">
            <v>-28800.47</v>
          </cell>
          <cell r="E554">
            <v>0</v>
          </cell>
          <cell r="F554">
            <v>12600</v>
          </cell>
          <cell r="G554">
            <v>-41400.47</v>
          </cell>
        </row>
        <row r="555">
          <cell r="B555">
            <v>480232</v>
          </cell>
          <cell r="C555" t="str">
            <v>RENDIMIENTOS SOBRE RECURSOS ENTREGADOS EN ADMON</v>
          </cell>
          <cell r="D555">
            <v>-27919216.879999999</v>
          </cell>
          <cell r="E555">
            <v>0</v>
          </cell>
          <cell r="F555">
            <v>8320263.6699999999</v>
          </cell>
          <cell r="G555">
            <v>-36239480.549999997</v>
          </cell>
        </row>
        <row r="556">
          <cell r="B556">
            <v>48023201</v>
          </cell>
          <cell r="C556" t="str">
            <v>RENDIMIENTOS SOBRE RECURSOS ENTREGADOS EN ADMON</v>
          </cell>
          <cell r="D556">
            <v>-27919216.879999999</v>
          </cell>
          <cell r="E556">
            <v>0</v>
          </cell>
          <cell r="F556">
            <v>8320263.6699999999</v>
          </cell>
          <cell r="G556">
            <v>-36239480.549999997</v>
          </cell>
        </row>
        <row r="557">
          <cell r="B557">
            <v>4802320101</v>
          </cell>
          <cell r="C557" t="str">
            <v>Rendimientos sobre recursos entregados en Admon</v>
          </cell>
          <cell r="D557">
            <v>-27919216.879999999</v>
          </cell>
          <cell r="E557">
            <v>0</v>
          </cell>
          <cell r="F557">
            <v>8320263.6699999999</v>
          </cell>
          <cell r="G557">
            <v>-36239480.549999997</v>
          </cell>
        </row>
        <row r="558">
          <cell r="B558">
            <v>480233</v>
          </cell>
          <cell r="C558" t="str">
            <v>Otros Intereses de mora</v>
          </cell>
          <cell r="D558">
            <v>-10698953</v>
          </cell>
          <cell r="E558">
            <v>0</v>
          </cell>
          <cell r="F558">
            <v>3655763</v>
          </cell>
          <cell r="G558">
            <v>-14354716</v>
          </cell>
        </row>
        <row r="559">
          <cell r="B559">
            <v>48023302</v>
          </cell>
          <cell r="C559" t="str">
            <v>INTERESES DE MORA SOBRETASA AMBIENTAL</v>
          </cell>
          <cell r="D559">
            <v>-10698953</v>
          </cell>
          <cell r="E559">
            <v>0</v>
          </cell>
          <cell r="F559">
            <v>3655763</v>
          </cell>
          <cell r="G559">
            <v>-14354716</v>
          </cell>
        </row>
        <row r="560">
          <cell r="B560">
            <v>4802330201</v>
          </cell>
          <cell r="C560" t="str">
            <v>Intereses De Mora sobretasa Ambiental A Cargo Del Municipio</v>
          </cell>
          <cell r="D560">
            <v>-7466911</v>
          </cell>
          <cell r="E560">
            <v>0</v>
          </cell>
          <cell r="F560">
            <v>3655763</v>
          </cell>
          <cell r="G560">
            <v>-11122674</v>
          </cell>
        </row>
        <row r="561">
          <cell r="B561">
            <v>4802330202</v>
          </cell>
          <cell r="C561" t="str">
            <v>Intereses De Mora sobretasa Ambiental A Cargo Del Contribuyente</v>
          </cell>
          <cell r="D561">
            <v>-3232042</v>
          </cell>
          <cell r="E561">
            <v>0</v>
          </cell>
          <cell r="F561">
            <v>0</v>
          </cell>
          <cell r="G561">
            <v>-3232042</v>
          </cell>
        </row>
        <row r="562">
          <cell r="B562">
            <v>4808</v>
          </cell>
          <cell r="C562" t="str">
            <v>INGRESOS DIVERSOS</v>
          </cell>
          <cell r="D562">
            <v>-20054019.600000001</v>
          </cell>
          <cell r="E562">
            <v>0</v>
          </cell>
          <cell r="F562">
            <v>4689.74</v>
          </cell>
          <cell r="G562">
            <v>-20058709.34</v>
          </cell>
        </row>
        <row r="563">
          <cell r="B563">
            <v>480825</v>
          </cell>
          <cell r="C563" t="str">
            <v>SOBRANTES</v>
          </cell>
          <cell r="D563">
            <v>-26631.599999999999</v>
          </cell>
          <cell r="E563">
            <v>0</v>
          </cell>
          <cell r="F563">
            <v>4689.74</v>
          </cell>
          <cell r="G563">
            <v>-31321.34</v>
          </cell>
        </row>
        <row r="564">
          <cell r="B564">
            <v>48082501</v>
          </cell>
          <cell r="C564" t="str">
            <v>SOBRANTES</v>
          </cell>
          <cell r="D564">
            <v>-26631.599999999999</v>
          </cell>
          <cell r="E564">
            <v>0</v>
          </cell>
          <cell r="F564">
            <v>4689.74</v>
          </cell>
          <cell r="G564">
            <v>-31321.34</v>
          </cell>
        </row>
        <row r="565">
          <cell r="B565">
            <v>4808250101</v>
          </cell>
          <cell r="C565" t="str">
            <v>SOBRANTES</v>
          </cell>
          <cell r="D565">
            <v>-26631.599999999999</v>
          </cell>
          <cell r="E565">
            <v>0</v>
          </cell>
          <cell r="F565">
            <v>4689.74</v>
          </cell>
          <cell r="G565">
            <v>-31321.34</v>
          </cell>
        </row>
        <row r="566">
          <cell r="B566">
            <v>480826</v>
          </cell>
          <cell r="C566" t="str">
            <v xml:space="preserve">RECUPERACIONES </v>
          </cell>
          <cell r="D566">
            <v>-20027388</v>
          </cell>
          <cell r="E566">
            <v>0</v>
          </cell>
          <cell r="F566">
            <v>0</v>
          </cell>
          <cell r="G566">
            <v>-20027388</v>
          </cell>
        </row>
        <row r="567">
          <cell r="B567">
            <v>48082601</v>
          </cell>
          <cell r="C567" t="str">
            <v>Recuperaciones</v>
          </cell>
          <cell r="D567">
            <v>-20027388</v>
          </cell>
          <cell r="E567">
            <v>0</v>
          </cell>
          <cell r="F567">
            <v>0</v>
          </cell>
          <cell r="G567">
            <v>-20027388</v>
          </cell>
        </row>
        <row r="568">
          <cell r="B568">
            <v>4808260101</v>
          </cell>
          <cell r="C568" t="str">
            <v>Recuperacion por Litigios o Demandas</v>
          </cell>
          <cell r="D568">
            <v>-20027388</v>
          </cell>
          <cell r="E568">
            <v>0</v>
          </cell>
          <cell r="F568">
            <v>0</v>
          </cell>
          <cell r="G568">
            <v>-20027388</v>
          </cell>
        </row>
        <row r="569">
          <cell r="B569">
            <v>4830</v>
          </cell>
          <cell r="C569" t="str">
            <v>REVERSION DE LAS PERDIDAS POR DETERIORO DE VALOR</v>
          </cell>
          <cell r="D569">
            <v>-139407215.02000001</v>
          </cell>
          <cell r="E569">
            <v>0</v>
          </cell>
          <cell r="F569">
            <v>6823909.1799999997</v>
          </cell>
          <cell r="G569">
            <v>-146231124.19999999</v>
          </cell>
        </row>
        <row r="570">
          <cell r="B570">
            <v>483002</v>
          </cell>
          <cell r="C570" t="str">
            <v>CUENTAS POR COBRAR</v>
          </cell>
          <cell r="D570">
            <v>-139407215.02000001</v>
          </cell>
          <cell r="E570">
            <v>0</v>
          </cell>
          <cell r="F570">
            <v>6823909.1799999997</v>
          </cell>
          <cell r="G570">
            <v>-146231124.19999999</v>
          </cell>
        </row>
        <row r="571">
          <cell r="B571">
            <v>48300201</v>
          </cell>
          <cell r="C571" t="str">
            <v>CUENTAS POR COBRAR</v>
          </cell>
          <cell r="D571">
            <v>-139407215.02000001</v>
          </cell>
          <cell r="E571">
            <v>0</v>
          </cell>
          <cell r="F571">
            <v>6823909.1799999997</v>
          </cell>
          <cell r="G571">
            <v>-146231124.19999999</v>
          </cell>
        </row>
        <row r="572">
          <cell r="B572">
            <v>4830020101</v>
          </cell>
          <cell r="C572" t="str">
            <v>Recuperacion Deterioro - Tasa por Uso de Agua</v>
          </cell>
          <cell r="D572">
            <v>-124814200.81</v>
          </cell>
          <cell r="E572">
            <v>0</v>
          </cell>
          <cell r="F572">
            <v>5174354.34</v>
          </cell>
          <cell r="G572">
            <v>-129988555.15000001</v>
          </cell>
        </row>
        <row r="573">
          <cell r="B573">
            <v>4830020102</v>
          </cell>
          <cell r="C573" t="str">
            <v>Recuperacion Deterioro -Tasa Retributiva</v>
          </cell>
          <cell r="D573">
            <v>-12442405.82</v>
          </cell>
          <cell r="E573">
            <v>0</v>
          </cell>
          <cell r="F573">
            <v>756400.84</v>
          </cell>
          <cell r="G573">
            <v>-13198806.66</v>
          </cell>
        </row>
        <row r="574">
          <cell r="B574">
            <v>4830020103</v>
          </cell>
          <cell r="C574" t="str">
            <v>Recuperacion Deterioro - Seguimiento</v>
          </cell>
          <cell r="D574">
            <v>-2150608.39</v>
          </cell>
          <cell r="E574">
            <v>0</v>
          </cell>
          <cell r="F574">
            <v>893154</v>
          </cell>
          <cell r="G574">
            <v>-3043762.39</v>
          </cell>
        </row>
        <row r="575">
          <cell r="B575">
            <v>5</v>
          </cell>
          <cell r="C575" t="str">
            <v>GASTOS</v>
          </cell>
          <cell r="D575">
            <v>20845823893.77</v>
          </cell>
          <cell r="E575">
            <v>5877161706.4200001</v>
          </cell>
          <cell r="F575">
            <v>4190075</v>
          </cell>
          <cell r="G575">
            <v>26718795525.189999</v>
          </cell>
        </row>
        <row r="576">
          <cell r="B576">
            <v>51</v>
          </cell>
          <cell r="C576" t="str">
            <v>DE ADMINISTRACION Y OPERACIÓN</v>
          </cell>
          <cell r="D576">
            <v>11229674175.08</v>
          </cell>
          <cell r="E576">
            <v>2261288274.3000002</v>
          </cell>
          <cell r="F576">
            <v>4177975</v>
          </cell>
          <cell r="G576">
            <v>13486784474.379999</v>
          </cell>
        </row>
        <row r="577">
          <cell r="B577">
            <v>5101</v>
          </cell>
          <cell r="C577" t="str">
            <v>SUELDOS Y SALARIOS</v>
          </cell>
          <cell r="D577">
            <v>2776210624</v>
          </cell>
          <cell r="E577">
            <v>459660916</v>
          </cell>
          <cell r="F577">
            <v>0</v>
          </cell>
          <cell r="G577">
            <v>3235871540</v>
          </cell>
        </row>
        <row r="578">
          <cell r="B578">
            <v>510101</v>
          </cell>
          <cell r="C578" t="str">
            <v>SUELDOS</v>
          </cell>
          <cell r="D578">
            <v>2775600288</v>
          </cell>
          <cell r="E578">
            <v>459554462</v>
          </cell>
          <cell r="F578">
            <v>0</v>
          </cell>
          <cell r="G578">
            <v>3235154750</v>
          </cell>
        </row>
        <row r="579">
          <cell r="B579">
            <v>51010101</v>
          </cell>
          <cell r="C579" t="str">
            <v>SUELDOS</v>
          </cell>
          <cell r="D579">
            <v>2775600288</v>
          </cell>
          <cell r="E579">
            <v>459554462</v>
          </cell>
          <cell r="F579">
            <v>0</v>
          </cell>
          <cell r="G579">
            <v>3235154750</v>
          </cell>
        </row>
        <row r="580">
          <cell r="B580">
            <v>5101010101</v>
          </cell>
          <cell r="C580" t="str">
            <v>Sueldos del Personal</v>
          </cell>
          <cell r="D580">
            <v>2476125039</v>
          </cell>
          <cell r="E580">
            <v>409107386</v>
          </cell>
          <cell r="F580">
            <v>0</v>
          </cell>
          <cell r="G580">
            <v>2885232425</v>
          </cell>
        </row>
        <row r="581">
          <cell r="B581">
            <v>5101010102</v>
          </cell>
          <cell r="C581" t="str">
            <v>Prima Tecnica</v>
          </cell>
          <cell r="D581">
            <v>187097962</v>
          </cell>
          <cell r="E581">
            <v>31370281</v>
          </cell>
          <cell r="F581">
            <v>0</v>
          </cell>
          <cell r="G581">
            <v>218468243</v>
          </cell>
        </row>
        <row r="582">
          <cell r="B582">
            <v>5101010103</v>
          </cell>
          <cell r="C582" t="str">
            <v>Prima de Coordinación</v>
          </cell>
          <cell r="D582">
            <v>86436743</v>
          </cell>
          <cell r="E582">
            <v>14753371</v>
          </cell>
          <cell r="F582">
            <v>0</v>
          </cell>
          <cell r="G582">
            <v>101190114</v>
          </cell>
        </row>
        <row r="583">
          <cell r="B583">
            <v>5101010104</v>
          </cell>
          <cell r="C583" t="str">
            <v>Prima Tecnica no Salarial</v>
          </cell>
          <cell r="D583">
            <v>25940544</v>
          </cell>
          <cell r="E583">
            <v>4323424</v>
          </cell>
          <cell r="F583">
            <v>0</v>
          </cell>
          <cell r="G583">
            <v>30263968</v>
          </cell>
        </row>
        <row r="584">
          <cell r="B584">
            <v>510123</v>
          </cell>
          <cell r="C584" t="str">
            <v>AUXILIO DE TRANSPORTE</v>
          </cell>
          <cell r="D584">
            <v>610336</v>
          </cell>
          <cell r="E584">
            <v>106454</v>
          </cell>
          <cell r="F584">
            <v>0</v>
          </cell>
          <cell r="G584">
            <v>716790</v>
          </cell>
        </row>
        <row r="585">
          <cell r="B585">
            <v>51012301</v>
          </cell>
          <cell r="C585" t="str">
            <v>AUXILIO DE TRANSPORTE</v>
          </cell>
          <cell r="D585">
            <v>610336</v>
          </cell>
          <cell r="E585">
            <v>106454</v>
          </cell>
          <cell r="F585">
            <v>0</v>
          </cell>
          <cell r="G585">
            <v>716790</v>
          </cell>
        </row>
        <row r="586">
          <cell r="B586">
            <v>5101230101</v>
          </cell>
          <cell r="C586" t="str">
            <v>Auxilio De Transporte</v>
          </cell>
          <cell r="D586">
            <v>610336</v>
          </cell>
          <cell r="E586">
            <v>106454</v>
          </cell>
          <cell r="F586">
            <v>0</v>
          </cell>
          <cell r="G586">
            <v>716790</v>
          </cell>
        </row>
        <row r="587">
          <cell r="B587">
            <v>5102</v>
          </cell>
          <cell r="C587" t="str">
            <v>CONTRIBUCIONES IMPUTADAS</v>
          </cell>
          <cell r="D587">
            <v>53886395</v>
          </cell>
          <cell r="E587">
            <v>0</v>
          </cell>
          <cell r="F587">
            <v>0</v>
          </cell>
          <cell r="G587">
            <v>53886395</v>
          </cell>
        </row>
        <row r="588">
          <cell r="B588">
            <v>510201</v>
          </cell>
          <cell r="C588" t="str">
            <v>INCAPACIDADES</v>
          </cell>
          <cell r="D588">
            <v>983360</v>
          </cell>
          <cell r="E588">
            <v>0</v>
          </cell>
          <cell r="F588">
            <v>0</v>
          </cell>
          <cell r="G588">
            <v>983360</v>
          </cell>
        </row>
        <row r="589">
          <cell r="B589">
            <v>51020101</v>
          </cell>
          <cell r="C589" t="str">
            <v>INCAPACIDADES</v>
          </cell>
          <cell r="D589">
            <v>983360</v>
          </cell>
          <cell r="E589">
            <v>0</v>
          </cell>
          <cell r="F589">
            <v>0</v>
          </cell>
          <cell r="G589">
            <v>983360</v>
          </cell>
        </row>
        <row r="590">
          <cell r="B590">
            <v>5102010102</v>
          </cell>
          <cell r="C590" t="str">
            <v>Incapacidad enfermedad general</v>
          </cell>
          <cell r="D590">
            <v>983360</v>
          </cell>
          <cell r="E590">
            <v>0</v>
          </cell>
          <cell r="F590">
            <v>0</v>
          </cell>
          <cell r="G590">
            <v>983360</v>
          </cell>
        </row>
        <row r="591">
          <cell r="B591">
            <v>510203</v>
          </cell>
          <cell r="C591" t="str">
            <v>INDEMNIZACIONES</v>
          </cell>
          <cell r="D591">
            <v>52903035</v>
          </cell>
          <cell r="E591">
            <v>0</v>
          </cell>
          <cell r="F591">
            <v>0</v>
          </cell>
          <cell r="G591">
            <v>52903035</v>
          </cell>
        </row>
        <row r="592">
          <cell r="B592">
            <v>51020301</v>
          </cell>
          <cell r="C592" t="str">
            <v>INDEMNIZACIONES</v>
          </cell>
          <cell r="D592">
            <v>52903035</v>
          </cell>
          <cell r="E592">
            <v>0</v>
          </cell>
          <cell r="F592">
            <v>0</v>
          </cell>
          <cell r="G592">
            <v>52903035</v>
          </cell>
        </row>
        <row r="593">
          <cell r="B593">
            <v>5102030101</v>
          </cell>
          <cell r="C593" t="str">
            <v>Indemnizacion por vacaciones</v>
          </cell>
          <cell r="D593">
            <v>52903035</v>
          </cell>
          <cell r="E593">
            <v>0</v>
          </cell>
          <cell r="F593">
            <v>0</v>
          </cell>
          <cell r="G593">
            <v>52903035</v>
          </cell>
        </row>
        <row r="594">
          <cell r="B594">
            <v>5103</v>
          </cell>
          <cell r="C594" t="str">
            <v>CONTRIBUCIONES EFECTIVAS</v>
          </cell>
          <cell r="D594">
            <v>742591948</v>
          </cell>
          <cell r="E594">
            <v>126773576</v>
          </cell>
          <cell r="F594">
            <v>0</v>
          </cell>
          <cell r="G594">
            <v>869365524</v>
          </cell>
        </row>
        <row r="595">
          <cell r="B595">
            <v>510302</v>
          </cell>
          <cell r="C595" t="str">
            <v>APORTES A CAJAS DE COMPENSACION FAM</v>
          </cell>
          <cell r="D595">
            <v>110914600</v>
          </cell>
          <cell r="E595">
            <v>18284200</v>
          </cell>
          <cell r="F595">
            <v>0</v>
          </cell>
          <cell r="G595">
            <v>129198800</v>
          </cell>
        </row>
        <row r="596">
          <cell r="B596">
            <v>51030201</v>
          </cell>
          <cell r="C596" t="str">
            <v>APORTES A CAJAS DE COMPENSACION</v>
          </cell>
          <cell r="D596">
            <v>110914600</v>
          </cell>
          <cell r="E596">
            <v>18284200</v>
          </cell>
          <cell r="F596">
            <v>0</v>
          </cell>
          <cell r="G596">
            <v>129198800</v>
          </cell>
        </row>
        <row r="597">
          <cell r="B597">
            <v>5103020101</v>
          </cell>
          <cell r="C597" t="str">
            <v>Cajamag</v>
          </cell>
          <cell r="D597">
            <v>110914600</v>
          </cell>
          <cell r="E597">
            <v>18284200</v>
          </cell>
          <cell r="F597">
            <v>0</v>
          </cell>
          <cell r="G597">
            <v>129198800</v>
          </cell>
        </row>
        <row r="598">
          <cell r="B598">
            <v>510303</v>
          </cell>
          <cell r="C598" t="str">
            <v>COTIZACIONES A SEGURIDAD SOCIAL EN</v>
          </cell>
          <cell r="D598">
            <v>235506924</v>
          </cell>
          <cell r="E598">
            <v>38826438</v>
          </cell>
          <cell r="F598">
            <v>0</v>
          </cell>
          <cell r="G598">
            <v>274333362</v>
          </cell>
        </row>
        <row r="599">
          <cell r="B599">
            <v>51030301</v>
          </cell>
          <cell r="C599" t="str">
            <v>APORTES A SEGURIDAD SOCIAL-SALUD</v>
          </cell>
          <cell r="D599">
            <v>235506924</v>
          </cell>
          <cell r="E599">
            <v>38826438</v>
          </cell>
          <cell r="F599">
            <v>0</v>
          </cell>
          <cell r="G599">
            <v>274333362</v>
          </cell>
        </row>
        <row r="600">
          <cell r="B600">
            <v>5103030103</v>
          </cell>
          <cell r="C600" t="str">
            <v>Sanitas</v>
          </cell>
          <cell r="D600">
            <v>154089456</v>
          </cell>
          <cell r="E600">
            <v>25575239</v>
          </cell>
          <cell r="F600">
            <v>0</v>
          </cell>
          <cell r="G600">
            <v>179664695</v>
          </cell>
        </row>
        <row r="601">
          <cell r="B601">
            <v>5103030107</v>
          </cell>
          <cell r="C601" t="str">
            <v>Coomeva</v>
          </cell>
          <cell r="D601">
            <v>10849814</v>
          </cell>
          <cell r="E601">
            <v>1620408</v>
          </cell>
          <cell r="F601">
            <v>0</v>
          </cell>
          <cell r="G601">
            <v>12470222</v>
          </cell>
        </row>
        <row r="602">
          <cell r="B602">
            <v>5103030108</v>
          </cell>
          <cell r="C602" t="str">
            <v>Saludtotal</v>
          </cell>
          <cell r="D602">
            <v>26288635</v>
          </cell>
          <cell r="E602">
            <v>4237946</v>
          </cell>
          <cell r="F602">
            <v>0</v>
          </cell>
          <cell r="G602">
            <v>30526581</v>
          </cell>
        </row>
        <row r="603">
          <cell r="B603">
            <v>5103030109</v>
          </cell>
          <cell r="C603" t="str">
            <v>Famisanar</v>
          </cell>
          <cell r="D603">
            <v>7708667</v>
          </cell>
          <cell r="E603">
            <v>1343563</v>
          </cell>
          <cell r="F603">
            <v>0</v>
          </cell>
          <cell r="G603">
            <v>9052230</v>
          </cell>
        </row>
        <row r="604">
          <cell r="B604">
            <v>5103030111</v>
          </cell>
          <cell r="C604" t="str">
            <v>NUEVA E.P.S. S.A.</v>
          </cell>
          <cell r="D604">
            <v>28191719</v>
          </cell>
          <cell r="E604">
            <v>4668766</v>
          </cell>
          <cell r="F604">
            <v>0</v>
          </cell>
          <cell r="G604">
            <v>32860485</v>
          </cell>
        </row>
        <row r="605">
          <cell r="B605">
            <v>5103030116</v>
          </cell>
          <cell r="C605" t="str">
            <v>Coperativa de Desarrollo Integral COOSALUD</v>
          </cell>
          <cell r="D605">
            <v>4417206</v>
          </cell>
          <cell r="E605">
            <v>736201</v>
          </cell>
          <cell r="F605">
            <v>0</v>
          </cell>
          <cell r="G605">
            <v>5153407</v>
          </cell>
        </row>
        <row r="606">
          <cell r="B606">
            <v>5103030121</v>
          </cell>
          <cell r="C606" t="str">
            <v>CAJACOPI</v>
          </cell>
          <cell r="D606">
            <v>3961427</v>
          </cell>
          <cell r="E606">
            <v>644315</v>
          </cell>
          <cell r="F606">
            <v>0</v>
          </cell>
          <cell r="G606">
            <v>4605742</v>
          </cell>
        </row>
        <row r="607">
          <cell r="B607">
            <v>510305</v>
          </cell>
          <cell r="C607" t="str">
            <v>COTIZACIONES A RIESGOS LABORALES</v>
          </cell>
          <cell r="D607">
            <v>63703200</v>
          </cell>
          <cell r="E607">
            <v>14851200</v>
          </cell>
          <cell r="F607">
            <v>0</v>
          </cell>
          <cell r="G607">
            <v>78554400</v>
          </cell>
        </row>
        <row r="608">
          <cell r="B608">
            <v>51030501</v>
          </cell>
          <cell r="C608" t="str">
            <v>RIESGOS PROFESIONALES</v>
          </cell>
          <cell r="D608">
            <v>63703200</v>
          </cell>
          <cell r="E608">
            <v>14851200</v>
          </cell>
          <cell r="F608">
            <v>0</v>
          </cell>
          <cell r="G608">
            <v>78554400</v>
          </cell>
        </row>
        <row r="609">
          <cell r="B609">
            <v>5103050101</v>
          </cell>
          <cell r="C609" t="str">
            <v>Riesgos profesionales</v>
          </cell>
          <cell r="D609">
            <v>52588500</v>
          </cell>
          <cell r="E609">
            <v>8697100</v>
          </cell>
          <cell r="F609">
            <v>0</v>
          </cell>
          <cell r="G609">
            <v>61285600</v>
          </cell>
        </row>
        <row r="610">
          <cell r="B610">
            <v>5103050102</v>
          </cell>
          <cell r="C610" t="str">
            <v>Riesgos profesionales CONTRATISTAS</v>
          </cell>
          <cell r="D610">
            <v>11114700</v>
          </cell>
          <cell r="E610">
            <v>6154100</v>
          </cell>
          <cell r="F610">
            <v>0</v>
          </cell>
          <cell r="G610">
            <v>17268800</v>
          </cell>
        </row>
        <row r="611">
          <cell r="B611">
            <v>510306</v>
          </cell>
          <cell r="C611" t="str">
            <v>COTIZACIONES A ENTIDADES ADMINISTRADORAS DEL REGIMEN DE PRIMA MEDIA</v>
          </cell>
          <cell r="D611">
            <v>240361755</v>
          </cell>
          <cell r="E611">
            <v>39709014</v>
          </cell>
          <cell r="F611">
            <v>0</v>
          </cell>
          <cell r="G611">
            <v>280070769</v>
          </cell>
        </row>
        <row r="612">
          <cell r="B612">
            <v>51030601</v>
          </cell>
          <cell r="C612" t="str">
            <v>COTIZACIONES ENTIDADES ADMINIST.REG DE PRIMA MEDIA</v>
          </cell>
          <cell r="D612">
            <v>240361755</v>
          </cell>
          <cell r="E612">
            <v>39709014</v>
          </cell>
          <cell r="F612">
            <v>0</v>
          </cell>
          <cell r="G612">
            <v>280070769</v>
          </cell>
        </row>
        <row r="613">
          <cell r="B613">
            <v>5103060101</v>
          </cell>
          <cell r="C613" t="str">
            <v>Colpensiones</v>
          </cell>
          <cell r="D613">
            <v>240361755</v>
          </cell>
          <cell r="E613">
            <v>39709014</v>
          </cell>
          <cell r="F613">
            <v>0</v>
          </cell>
          <cell r="G613">
            <v>280070769</v>
          </cell>
        </row>
        <row r="614">
          <cell r="B614">
            <v>510307</v>
          </cell>
          <cell r="C614" t="str">
            <v>COTIZACIONES A ENTIDADES ADMINISTRADORAS DEL REGIMEN DE AHORRO INDIVIDUAL</v>
          </cell>
          <cell r="D614">
            <v>92105469</v>
          </cell>
          <cell r="E614">
            <v>15102724</v>
          </cell>
          <cell r="F614">
            <v>0</v>
          </cell>
          <cell r="G614">
            <v>107208193</v>
          </cell>
        </row>
        <row r="615">
          <cell r="B615">
            <v>51030701</v>
          </cell>
          <cell r="C615" t="str">
            <v>COTIZACIONES SOCIEDADES ADM.REG.AHORRO INDIVIDUAL</v>
          </cell>
          <cell r="D615">
            <v>92105469</v>
          </cell>
          <cell r="E615">
            <v>15102724</v>
          </cell>
          <cell r="F615">
            <v>0</v>
          </cell>
          <cell r="G615">
            <v>107208193</v>
          </cell>
        </row>
        <row r="616">
          <cell r="B616">
            <v>5103070104</v>
          </cell>
          <cell r="C616" t="str">
            <v>Porvenir</v>
          </cell>
          <cell r="D616">
            <v>62674442</v>
          </cell>
          <cell r="E616">
            <v>10387497</v>
          </cell>
          <cell r="F616">
            <v>0</v>
          </cell>
          <cell r="G616">
            <v>73061939</v>
          </cell>
        </row>
        <row r="617">
          <cell r="B617">
            <v>5103070105</v>
          </cell>
          <cell r="C617" t="str">
            <v>Colfondos</v>
          </cell>
          <cell r="D617">
            <v>17829658</v>
          </cell>
          <cell r="E617">
            <v>2778633</v>
          </cell>
          <cell r="F617">
            <v>0</v>
          </cell>
          <cell r="G617">
            <v>20608291</v>
          </cell>
        </row>
        <row r="618">
          <cell r="B618">
            <v>5103070106</v>
          </cell>
          <cell r="C618" t="str">
            <v>Proteccion</v>
          </cell>
          <cell r="D618">
            <v>11601369</v>
          </cell>
          <cell r="E618">
            <v>1936594</v>
          </cell>
          <cell r="F618">
            <v>0</v>
          </cell>
          <cell r="G618">
            <v>13537963</v>
          </cell>
        </row>
        <row r="619">
          <cell r="B619">
            <v>5104</v>
          </cell>
          <cell r="C619" t="str">
            <v>APORTES SOBRE LA NOMINA</v>
          </cell>
          <cell r="D619">
            <v>138679800</v>
          </cell>
          <cell r="E619">
            <v>22861700</v>
          </cell>
          <cell r="F619">
            <v>0</v>
          </cell>
          <cell r="G619">
            <v>161541500</v>
          </cell>
        </row>
        <row r="620">
          <cell r="B620">
            <v>510401</v>
          </cell>
          <cell r="C620" t="str">
            <v>APORTES AL ICBF</v>
          </cell>
          <cell r="D620">
            <v>83200500</v>
          </cell>
          <cell r="E620">
            <v>13715800</v>
          </cell>
          <cell r="F620">
            <v>0</v>
          </cell>
          <cell r="G620">
            <v>96916300</v>
          </cell>
        </row>
        <row r="621">
          <cell r="B621">
            <v>51040101</v>
          </cell>
          <cell r="C621" t="str">
            <v>APORTES AL ICBF</v>
          </cell>
          <cell r="D621">
            <v>83200500</v>
          </cell>
          <cell r="E621">
            <v>13715800</v>
          </cell>
          <cell r="F621">
            <v>0</v>
          </cell>
          <cell r="G621">
            <v>96916300</v>
          </cell>
        </row>
        <row r="622">
          <cell r="B622">
            <v>5104010101</v>
          </cell>
          <cell r="C622" t="str">
            <v>ICBF</v>
          </cell>
          <cell r="D622">
            <v>83200500</v>
          </cell>
          <cell r="E622">
            <v>13715800</v>
          </cell>
          <cell r="F622">
            <v>0</v>
          </cell>
          <cell r="G622">
            <v>96916300</v>
          </cell>
        </row>
        <row r="623">
          <cell r="B623">
            <v>510402</v>
          </cell>
          <cell r="C623" t="str">
            <v>APORTES AL SENA</v>
          </cell>
          <cell r="D623">
            <v>55479300</v>
          </cell>
          <cell r="E623">
            <v>9145900</v>
          </cell>
          <cell r="F623">
            <v>0</v>
          </cell>
          <cell r="G623">
            <v>64625200</v>
          </cell>
        </row>
        <row r="624">
          <cell r="B624">
            <v>51040201</v>
          </cell>
          <cell r="C624" t="str">
            <v>APORTES AL SENA</v>
          </cell>
          <cell r="D624">
            <v>55479300</v>
          </cell>
          <cell r="E624">
            <v>9145900</v>
          </cell>
          <cell r="F624">
            <v>0</v>
          </cell>
          <cell r="G624">
            <v>64625200</v>
          </cell>
        </row>
        <row r="625">
          <cell r="B625">
            <v>5104020101</v>
          </cell>
          <cell r="C625" t="str">
            <v>Sena</v>
          </cell>
          <cell r="D625">
            <v>55479300</v>
          </cell>
          <cell r="E625">
            <v>9145900</v>
          </cell>
          <cell r="F625">
            <v>0</v>
          </cell>
          <cell r="G625">
            <v>64625200</v>
          </cell>
        </row>
        <row r="626">
          <cell r="B626">
            <v>5107</v>
          </cell>
          <cell r="C626" t="str">
            <v>PRESTACIONES SOCIALES</v>
          </cell>
          <cell r="D626">
            <v>872364951</v>
          </cell>
          <cell r="E626">
            <v>148821349</v>
          </cell>
          <cell r="F626">
            <v>0</v>
          </cell>
          <cell r="G626">
            <v>1021186300</v>
          </cell>
        </row>
        <row r="627">
          <cell r="B627">
            <v>510701</v>
          </cell>
          <cell r="C627" t="str">
            <v>VACACIONES</v>
          </cell>
          <cell r="D627">
            <v>129427955</v>
          </cell>
          <cell r="E627">
            <v>22181408</v>
          </cell>
          <cell r="F627">
            <v>0</v>
          </cell>
          <cell r="G627">
            <v>151609363</v>
          </cell>
        </row>
        <row r="628">
          <cell r="B628">
            <v>51070101</v>
          </cell>
          <cell r="C628" t="str">
            <v>VACACIONES</v>
          </cell>
          <cell r="D628">
            <v>129427955</v>
          </cell>
          <cell r="E628">
            <v>22181408</v>
          </cell>
          <cell r="F628">
            <v>0</v>
          </cell>
          <cell r="G628">
            <v>151609363</v>
          </cell>
        </row>
        <row r="629">
          <cell r="B629">
            <v>5107010102</v>
          </cell>
          <cell r="C629" t="str">
            <v>Vacaciones - Mensual</v>
          </cell>
          <cell r="D629">
            <v>129427955</v>
          </cell>
          <cell r="E629">
            <v>22181408</v>
          </cell>
          <cell r="F629">
            <v>0</v>
          </cell>
          <cell r="G629">
            <v>151609363</v>
          </cell>
        </row>
        <row r="630">
          <cell r="B630">
            <v>510702</v>
          </cell>
          <cell r="C630" t="str">
            <v>CESANTIAS</v>
          </cell>
          <cell r="D630">
            <v>233669534</v>
          </cell>
          <cell r="E630">
            <v>57926162</v>
          </cell>
          <cell r="F630">
            <v>0</v>
          </cell>
          <cell r="G630">
            <v>291595696</v>
          </cell>
        </row>
        <row r="631">
          <cell r="B631">
            <v>51070201</v>
          </cell>
          <cell r="C631" t="str">
            <v>CESANTIAS</v>
          </cell>
          <cell r="D631">
            <v>233669534</v>
          </cell>
          <cell r="E631">
            <v>57926162</v>
          </cell>
          <cell r="F631">
            <v>0</v>
          </cell>
          <cell r="G631">
            <v>291595696</v>
          </cell>
        </row>
        <row r="632">
          <cell r="B632">
            <v>5107020101</v>
          </cell>
          <cell r="C632" t="str">
            <v>Cesantias</v>
          </cell>
          <cell r="D632">
            <v>233669534</v>
          </cell>
          <cell r="E632">
            <v>57926162</v>
          </cell>
          <cell r="F632">
            <v>0</v>
          </cell>
          <cell r="G632">
            <v>291595696</v>
          </cell>
        </row>
        <row r="633">
          <cell r="B633">
            <v>510704</v>
          </cell>
          <cell r="C633" t="str">
            <v>PRIMA DE VACACIONES</v>
          </cell>
          <cell r="D633">
            <v>97996775</v>
          </cell>
          <cell r="E633">
            <v>16900219</v>
          </cell>
          <cell r="F633">
            <v>0</v>
          </cell>
          <cell r="G633">
            <v>114896994</v>
          </cell>
        </row>
        <row r="634">
          <cell r="B634">
            <v>51070401</v>
          </cell>
          <cell r="C634" t="str">
            <v>PRIMA DE VACACIONES</v>
          </cell>
          <cell r="D634">
            <v>97996775</v>
          </cell>
          <cell r="E634">
            <v>16900219</v>
          </cell>
          <cell r="F634">
            <v>0</v>
          </cell>
          <cell r="G634">
            <v>114896994</v>
          </cell>
        </row>
        <row r="635">
          <cell r="B635">
            <v>5107040102</v>
          </cell>
          <cell r="C635" t="str">
            <v>Prima de Vacaciones - Mensual</v>
          </cell>
          <cell r="D635">
            <v>97996775</v>
          </cell>
          <cell r="E635">
            <v>16900219</v>
          </cell>
          <cell r="F635">
            <v>0</v>
          </cell>
          <cell r="G635">
            <v>114896994</v>
          </cell>
        </row>
        <row r="636">
          <cell r="B636">
            <v>510705</v>
          </cell>
          <cell r="C636" t="str">
            <v>PRIMA DE NAVIDAD</v>
          </cell>
          <cell r="D636">
            <v>208914282</v>
          </cell>
          <cell r="E636">
            <v>34958839</v>
          </cell>
          <cell r="F636">
            <v>0</v>
          </cell>
          <cell r="G636">
            <v>243873121</v>
          </cell>
        </row>
        <row r="637">
          <cell r="B637">
            <v>51070501</v>
          </cell>
          <cell r="C637" t="str">
            <v>PRIMA DE NAVIDAD</v>
          </cell>
          <cell r="D637">
            <v>208914282</v>
          </cell>
          <cell r="E637">
            <v>34958839</v>
          </cell>
          <cell r="F637">
            <v>0</v>
          </cell>
          <cell r="G637">
            <v>243873121</v>
          </cell>
        </row>
        <row r="638">
          <cell r="B638">
            <v>5107050102</v>
          </cell>
          <cell r="C638" t="str">
            <v>Prima de Navidad - Mensual</v>
          </cell>
          <cell r="D638">
            <v>208914282</v>
          </cell>
          <cell r="E638">
            <v>34958839</v>
          </cell>
          <cell r="F638">
            <v>0</v>
          </cell>
          <cell r="G638">
            <v>243873121</v>
          </cell>
        </row>
        <row r="639">
          <cell r="B639">
            <v>510706</v>
          </cell>
          <cell r="C639" t="str">
            <v>PRIMA DE SERVICIOS</v>
          </cell>
          <cell r="D639">
            <v>114724558</v>
          </cell>
          <cell r="E639">
            <v>2333356</v>
          </cell>
          <cell r="F639">
            <v>0</v>
          </cell>
          <cell r="G639">
            <v>117057914</v>
          </cell>
        </row>
        <row r="640">
          <cell r="B640">
            <v>51070601</v>
          </cell>
          <cell r="C640" t="str">
            <v>PRIMA DE SERVICIOS</v>
          </cell>
          <cell r="D640">
            <v>114724558</v>
          </cell>
          <cell r="E640">
            <v>2333356</v>
          </cell>
          <cell r="F640">
            <v>0</v>
          </cell>
          <cell r="G640">
            <v>117057914</v>
          </cell>
        </row>
        <row r="641">
          <cell r="B641">
            <v>5107060102</v>
          </cell>
          <cell r="C641" t="str">
            <v>Prima de Servicios - Mensual</v>
          </cell>
          <cell r="D641">
            <v>114724558</v>
          </cell>
          <cell r="E641">
            <v>2333356</v>
          </cell>
          <cell r="F641">
            <v>0</v>
          </cell>
          <cell r="G641">
            <v>117057914</v>
          </cell>
        </row>
        <row r="642">
          <cell r="B642">
            <v>510707</v>
          </cell>
          <cell r="C642" t="str">
            <v>BONIFICACION ESPECIAL DE RECREACION</v>
          </cell>
          <cell r="D642">
            <v>13409923</v>
          </cell>
          <cell r="E642">
            <v>2218946</v>
          </cell>
          <cell r="F642">
            <v>0</v>
          </cell>
          <cell r="G642">
            <v>15628869</v>
          </cell>
        </row>
        <row r="643">
          <cell r="B643">
            <v>51070701</v>
          </cell>
          <cell r="C643" t="str">
            <v>BONIFICACION ESPECIAL DE RECREACION</v>
          </cell>
          <cell r="D643">
            <v>13409923</v>
          </cell>
          <cell r="E643">
            <v>2218946</v>
          </cell>
          <cell r="F643">
            <v>0</v>
          </cell>
          <cell r="G643">
            <v>15628869</v>
          </cell>
        </row>
        <row r="644">
          <cell r="B644">
            <v>5107070102</v>
          </cell>
          <cell r="C644" t="str">
            <v>Bonificación especial de recreacion - Mensual</v>
          </cell>
          <cell r="D644">
            <v>13409923</v>
          </cell>
          <cell r="E644">
            <v>2218946</v>
          </cell>
          <cell r="F644">
            <v>0</v>
          </cell>
          <cell r="G644">
            <v>15628869</v>
          </cell>
        </row>
        <row r="645">
          <cell r="B645">
            <v>510795</v>
          </cell>
          <cell r="C645" t="str">
            <v>OTRAS PRESTACIONES SOCIALES</v>
          </cell>
          <cell r="D645">
            <v>74221924</v>
          </cell>
          <cell r="E645">
            <v>12302419</v>
          </cell>
          <cell r="F645">
            <v>0</v>
          </cell>
          <cell r="G645">
            <v>86524343</v>
          </cell>
        </row>
        <row r="646">
          <cell r="B646">
            <v>51079501</v>
          </cell>
          <cell r="C646" t="str">
            <v>BONIFICACION POR SERVICIOS PRESTADO</v>
          </cell>
          <cell r="D646">
            <v>74221924</v>
          </cell>
          <cell r="E646">
            <v>12302419</v>
          </cell>
          <cell r="F646">
            <v>0</v>
          </cell>
          <cell r="G646">
            <v>86524343</v>
          </cell>
        </row>
        <row r="647">
          <cell r="B647">
            <v>5107950102</v>
          </cell>
          <cell r="C647" t="str">
            <v>Bonificacion por Servicios Prestados - Mensual</v>
          </cell>
          <cell r="D647">
            <v>74221924</v>
          </cell>
          <cell r="E647">
            <v>12302419</v>
          </cell>
          <cell r="F647">
            <v>0</v>
          </cell>
          <cell r="G647">
            <v>86524343</v>
          </cell>
        </row>
        <row r="648">
          <cell r="B648">
            <v>5108</v>
          </cell>
          <cell r="C648" t="str">
            <v>GASTOS DE PERSONAL DIVERSOS</v>
          </cell>
          <cell r="D648">
            <v>937981089.00999999</v>
          </cell>
          <cell r="E648">
            <v>370819602</v>
          </cell>
          <cell r="F648">
            <v>0</v>
          </cell>
          <cell r="G648">
            <v>1308800691.01</v>
          </cell>
        </row>
        <row r="649">
          <cell r="B649">
            <v>510801</v>
          </cell>
          <cell r="C649" t="str">
            <v>REMUNERACION SERVICIOS TECNICOS</v>
          </cell>
          <cell r="D649">
            <v>863915323.00999999</v>
          </cell>
          <cell r="E649">
            <v>286847080</v>
          </cell>
          <cell r="F649">
            <v>0</v>
          </cell>
          <cell r="G649">
            <v>1150762403.01</v>
          </cell>
        </row>
        <row r="650">
          <cell r="B650">
            <v>51080101</v>
          </cell>
          <cell r="C650" t="str">
            <v>REMUNERACION SERVICIOS TECNICOS</v>
          </cell>
          <cell r="D650">
            <v>863915323.00999999</v>
          </cell>
          <cell r="E650">
            <v>286847080</v>
          </cell>
          <cell r="F650">
            <v>0</v>
          </cell>
          <cell r="G650">
            <v>1150762403.01</v>
          </cell>
        </row>
        <row r="651">
          <cell r="B651">
            <v>5108010101</v>
          </cell>
          <cell r="C651" t="str">
            <v>Remuneracion servicios tecnicos</v>
          </cell>
          <cell r="D651">
            <v>841979156.49000001</v>
          </cell>
          <cell r="E651">
            <v>260134656.68000001</v>
          </cell>
          <cell r="F651">
            <v>0</v>
          </cell>
          <cell r="G651">
            <v>1102113813.1700001</v>
          </cell>
        </row>
        <row r="652">
          <cell r="B652">
            <v>5108010102</v>
          </cell>
          <cell r="C652" t="str">
            <v>Iva Remuneracion servicios tecnicos</v>
          </cell>
          <cell r="D652">
            <v>21936166.52</v>
          </cell>
          <cell r="E652">
            <v>26712423.32</v>
          </cell>
          <cell r="F652">
            <v>0</v>
          </cell>
          <cell r="G652">
            <v>48648589.840000004</v>
          </cell>
        </row>
        <row r="653">
          <cell r="B653">
            <v>510803</v>
          </cell>
          <cell r="C653" t="str">
            <v>CAPACITACION BIENESTAR SOCIAL Y EST</v>
          </cell>
          <cell r="D653">
            <v>62479414</v>
          </cell>
          <cell r="E653">
            <v>83708130</v>
          </cell>
          <cell r="F653">
            <v>0</v>
          </cell>
          <cell r="G653">
            <v>146187544</v>
          </cell>
        </row>
        <row r="654">
          <cell r="B654">
            <v>51080301</v>
          </cell>
          <cell r="C654" t="str">
            <v>CAPACITACION BIENESTAR SOCIAL Y EST</v>
          </cell>
          <cell r="D654">
            <v>62479414</v>
          </cell>
          <cell r="E654">
            <v>83708130</v>
          </cell>
          <cell r="F654">
            <v>0</v>
          </cell>
          <cell r="G654">
            <v>146187544</v>
          </cell>
        </row>
        <row r="655">
          <cell r="B655">
            <v>5108030101</v>
          </cell>
          <cell r="C655" t="str">
            <v>Capacitación, bienestar social y es</v>
          </cell>
          <cell r="D655">
            <v>62479414</v>
          </cell>
          <cell r="E655">
            <v>83708130</v>
          </cell>
          <cell r="F655">
            <v>0</v>
          </cell>
          <cell r="G655">
            <v>146187544</v>
          </cell>
        </row>
        <row r="656">
          <cell r="B656">
            <v>510803010101</v>
          </cell>
          <cell r="C656" t="str">
            <v>Capacitacion, Bienestar Social y Es</v>
          </cell>
          <cell r="D656">
            <v>55078998</v>
          </cell>
          <cell r="E656">
            <v>0</v>
          </cell>
          <cell r="F656">
            <v>0</v>
          </cell>
          <cell r="G656">
            <v>55078998</v>
          </cell>
        </row>
        <row r="657">
          <cell r="B657">
            <v>510803010102</v>
          </cell>
          <cell r="C657" t="str">
            <v>IVA-Capacitacion, Bienestar Social</v>
          </cell>
          <cell r="D657">
            <v>3312016</v>
          </cell>
          <cell r="E657">
            <v>0</v>
          </cell>
          <cell r="F657">
            <v>0</v>
          </cell>
          <cell r="G657">
            <v>3312016</v>
          </cell>
        </row>
        <row r="658">
          <cell r="B658">
            <v>510803010105</v>
          </cell>
          <cell r="C658" t="str">
            <v>Capacitacion, Bienestar Social y Es-OPERATIVO</v>
          </cell>
          <cell r="D658">
            <v>4088400</v>
          </cell>
          <cell r="E658">
            <v>83708130</v>
          </cell>
          <cell r="F658">
            <v>0</v>
          </cell>
          <cell r="G658">
            <v>87796530</v>
          </cell>
        </row>
        <row r="659">
          <cell r="B659">
            <v>510890</v>
          </cell>
          <cell r="C659" t="str">
            <v>Otros Gastos de Personal Diversos</v>
          </cell>
          <cell r="D659">
            <v>11586352</v>
          </cell>
          <cell r="E659">
            <v>264392</v>
          </cell>
          <cell r="F659">
            <v>0</v>
          </cell>
          <cell r="G659">
            <v>11850744</v>
          </cell>
        </row>
        <row r="660">
          <cell r="B660">
            <v>51089001</v>
          </cell>
          <cell r="C660" t="str">
            <v>SUBSIDIO DE ALIMENTACION</v>
          </cell>
          <cell r="D660">
            <v>11586352</v>
          </cell>
          <cell r="E660">
            <v>264392</v>
          </cell>
          <cell r="F660">
            <v>0</v>
          </cell>
          <cell r="G660">
            <v>11850744</v>
          </cell>
        </row>
        <row r="661">
          <cell r="B661">
            <v>5108900101</v>
          </cell>
          <cell r="C661" t="str">
            <v>Subsidio de Alimentacion</v>
          </cell>
          <cell r="D661">
            <v>1586352</v>
          </cell>
          <cell r="E661">
            <v>264392</v>
          </cell>
          <cell r="F661">
            <v>0</v>
          </cell>
          <cell r="G661">
            <v>1850744</v>
          </cell>
        </row>
        <row r="662">
          <cell r="B662">
            <v>5108900102</v>
          </cell>
          <cell r="C662" t="str">
            <v>Examenes Ocupacionales</v>
          </cell>
          <cell r="D662">
            <v>10000000</v>
          </cell>
          <cell r="E662">
            <v>0</v>
          </cell>
          <cell r="F662">
            <v>0</v>
          </cell>
          <cell r="G662">
            <v>10000000</v>
          </cell>
        </row>
        <row r="663">
          <cell r="B663">
            <v>5111</v>
          </cell>
          <cell r="C663" t="str">
            <v>GENERALES</v>
          </cell>
          <cell r="D663">
            <v>5489349188.4799995</v>
          </cell>
          <cell r="E663">
            <v>1048712396.17</v>
          </cell>
          <cell r="F663">
            <v>4116639</v>
          </cell>
          <cell r="G663">
            <v>6533944945.6499996</v>
          </cell>
        </row>
        <row r="664">
          <cell r="B664">
            <v>511113</v>
          </cell>
          <cell r="C664" t="str">
            <v>VIGILANCIA Y SEGURIDAD</v>
          </cell>
          <cell r="D664">
            <v>205543004</v>
          </cell>
          <cell r="E664">
            <v>40878781</v>
          </cell>
          <cell r="F664">
            <v>0</v>
          </cell>
          <cell r="G664">
            <v>246421785</v>
          </cell>
        </row>
        <row r="665">
          <cell r="B665">
            <v>51111301</v>
          </cell>
          <cell r="C665" t="str">
            <v>VIGILANCIA Y SEGURIDAD</v>
          </cell>
          <cell r="D665">
            <v>205543004</v>
          </cell>
          <cell r="E665">
            <v>40878781</v>
          </cell>
          <cell r="F665">
            <v>0</v>
          </cell>
          <cell r="G665">
            <v>246421785</v>
          </cell>
        </row>
        <row r="666">
          <cell r="B666">
            <v>5111130101</v>
          </cell>
          <cell r="C666" t="str">
            <v>Vigilancia y Seguridad</v>
          </cell>
          <cell r="D666">
            <v>205543004</v>
          </cell>
          <cell r="E666">
            <v>40878781</v>
          </cell>
          <cell r="F666">
            <v>0</v>
          </cell>
          <cell r="G666">
            <v>246421785</v>
          </cell>
        </row>
        <row r="667">
          <cell r="B667">
            <v>511113010101</v>
          </cell>
          <cell r="C667" t="str">
            <v>vigilancia y seguridad</v>
          </cell>
          <cell r="D667">
            <v>201661953</v>
          </cell>
          <cell r="E667">
            <v>40104820</v>
          </cell>
          <cell r="F667">
            <v>0</v>
          </cell>
          <cell r="G667">
            <v>241766773</v>
          </cell>
        </row>
        <row r="668">
          <cell r="B668">
            <v>511113010102</v>
          </cell>
          <cell r="C668" t="str">
            <v>vigilancia y seguridad-IVA</v>
          </cell>
          <cell r="D668">
            <v>3881051</v>
          </cell>
          <cell r="E668">
            <v>773961</v>
          </cell>
          <cell r="F668">
            <v>0</v>
          </cell>
          <cell r="G668">
            <v>4655012</v>
          </cell>
        </row>
        <row r="669">
          <cell r="B669">
            <v>511114</v>
          </cell>
          <cell r="C669" t="str">
            <v>MATERIALES Y SUMINISTROS</v>
          </cell>
          <cell r="D669">
            <v>405534695.44999999</v>
          </cell>
          <cell r="E669">
            <v>23889107.449999999</v>
          </cell>
          <cell r="F669">
            <v>0</v>
          </cell>
          <cell r="G669">
            <v>429423802.89999998</v>
          </cell>
        </row>
        <row r="670">
          <cell r="B670">
            <v>51111401</v>
          </cell>
          <cell r="C670" t="str">
            <v>MATERIALES Y SUMINISTROS</v>
          </cell>
          <cell r="D670">
            <v>405534695.44999999</v>
          </cell>
          <cell r="E670">
            <v>23889107.449999999</v>
          </cell>
          <cell r="F670">
            <v>0</v>
          </cell>
          <cell r="G670">
            <v>429423802.89999998</v>
          </cell>
        </row>
        <row r="671">
          <cell r="B671">
            <v>5111140102</v>
          </cell>
          <cell r="C671" t="str">
            <v>Papelería, Utiles de Escritorio y Oficina</v>
          </cell>
          <cell r="D671">
            <v>61499471.869999997</v>
          </cell>
          <cell r="E671">
            <v>19690567.449999999</v>
          </cell>
          <cell r="F671">
            <v>0</v>
          </cell>
          <cell r="G671">
            <v>81190039.319999993</v>
          </cell>
        </row>
        <row r="672">
          <cell r="B672">
            <v>511114010201</v>
          </cell>
          <cell r="C672" t="str">
            <v>Papelería, Utiles de Escritorio y Oficina</v>
          </cell>
          <cell r="D672">
            <v>51744305.399999999</v>
          </cell>
          <cell r="E672">
            <v>16549705</v>
          </cell>
          <cell r="F672">
            <v>0</v>
          </cell>
          <cell r="G672">
            <v>68294010.400000006</v>
          </cell>
        </row>
        <row r="673">
          <cell r="B673">
            <v>511114010202</v>
          </cell>
          <cell r="C673" t="str">
            <v>IVA papeleria utilies de escritorio y Oficina</v>
          </cell>
          <cell r="D673">
            <v>9755166.4700000007</v>
          </cell>
          <cell r="E673">
            <v>3140862.45</v>
          </cell>
          <cell r="F673">
            <v>0</v>
          </cell>
          <cell r="G673">
            <v>12896028.92</v>
          </cell>
        </row>
        <row r="674">
          <cell r="B674">
            <v>5111140103</v>
          </cell>
          <cell r="C674" t="str">
            <v>Productos de Aseo y Limpieza</v>
          </cell>
          <cell r="D674">
            <v>1554220</v>
          </cell>
          <cell r="E674">
            <v>0</v>
          </cell>
          <cell r="F674">
            <v>0</v>
          </cell>
          <cell r="G674">
            <v>1554220</v>
          </cell>
        </row>
        <row r="675">
          <cell r="B675">
            <v>511114010301</v>
          </cell>
          <cell r="C675" t="str">
            <v>Productos de Aseo y Limpieza</v>
          </cell>
          <cell r="D675">
            <v>1535247</v>
          </cell>
          <cell r="E675">
            <v>0</v>
          </cell>
          <cell r="F675">
            <v>0</v>
          </cell>
          <cell r="G675">
            <v>1535247</v>
          </cell>
        </row>
        <row r="676">
          <cell r="B676">
            <v>511114010302</v>
          </cell>
          <cell r="C676" t="str">
            <v>IVA - Productos de Aseo y Limpieza</v>
          </cell>
          <cell r="D676">
            <v>18973</v>
          </cell>
          <cell r="E676">
            <v>0</v>
          </cell>
          <cell r="F676">
            <v>0</v>
          </cell>
          <cell r="G676">
            <v>18973</v>
          </cell>
        </row>
        <row r="677">
          <cell r="B677">
            <v>5111140104</v>
          </cell>
          <cell r="C677" t="str">
            <v>Productos de Cafetería y Restaurante</v>
          </cell>
          <cell r="D677">
            <v>25464119</v>
          </cell>
          <cell r="E677">
            <v>3889140</v>
          </cell>
          <cell r="F677">
            <v>0</v>
          </cell>
          <cell r="G677">
            <v>29353259</v>
          </cell>
        </row>
        <row r="678">
          <cell r="B678">
            <v>511114010401</v>
          </cell>
          <cell r="C678" t="str">
            <v>Productos de Cafeteria y Restaurante</v>
          </cell>
          <cell r="D678">
            <v>23418164</v>
          </cell>
          <cell r="E678">
            <v>3889140</v>
          </cell>
          <cell r="F678">
            <v>0</v>
          </cell>
          <cell r="G678">
            <v>27307304</v>
          </cell>
        </row>
        <row r="679">
          <cell r="B679">
            <v>511114010402</v>
          </cell>
          <cell r="C679" t="str">
            <v>IVA-Productos Cafeteria y Restaurante</v>
          </cell>
          <cell r="D679">
            <v>565955</v>
          </cell>
          <cell r="E679">
            <v>0</v>
          </cell>
          <cell r="F679">
            <v>0</v>
          </cell>
          <cell r="G679">
            <v>565955</v>
          </cell>
        </row>
        <row r="680">
          <cell r="B680">
            <v>511114010420</v>
          </cell>
          <cell r="C680" t="str">
            <v>Productos de Cafeteria y Restaurante-OPERATIVO</v>
          </cell>
          <cell r="D680">
            <v>1480000</v>
          </cell>
          <cell r="E680">
            <v>0</v>
          </cell>
          <cell r="F680">
            <v>0</v>
          </cell>
          <cell r="G680">
            <v>1480000</v>
          </cell>
        </row>
        <row r="681">
          <cell r="B681">
            <v>5111140105</v>
          </cell>
          <cell r="C681" t="str">
            <v>Repuestos</v>
          </cell>
          <cell r="D681">
            <v>285695579.77999997</v>
          </cell>
          <cell r="E681">
            <v>0</v>
          </cell>
          <cell r="F681">
            <v>0</v>
          </cell>
          <cell r="G681">
            <v>285695579.77999997</v>
          </cell>
        </row>
        <row r="682">
          <cell r="B682">
            <v>511114010501</v>
          </cell>
          <cell r="C682" t="str">
            <v>Repuestos</v>
          </cell>
          <cell r="D682">
            <v>285454005.98000002</v>
          </cell>
          <cell r="E682">
            <v>0</v>
          </cell>
          <cell r="F682">
            <v>0</v>
          </cell>
          <cell r="G682">
            <v>285454005.98000002</v>
          </cell>
        </row>
        <row r="683">
          <cell r="B683">
            <v>511114010502</v>
          </cell>
          <cell r="C683" t="str">
            <v>Repuestos - IVA</v>
          </cell>
          <cell r="D683">
            <v>241573.8</v>
          </cell>
          <cell r="E683">
            <v>0</v>
          </cell>
          <cell r="F683">
            <v>0</v>
          </cell>
          <cell r="G683">
            <v>241573.8</v>
          </cell>
        </row>
        <row r="684">
          <cell r="B684">
            <v>5111140106</v>
          </cell>
          <cell r="C684" t="str">
            <v>Otros Materiales y Suministros</v>
          </cell>
          <cell r="D684">
            <v>12327916.800000001</v>
          </cell>
          <cell r="E684">
            <v>49400</v>
          </cell>
          <cell r="F684">
            <v>0</v>
          </cell>
          <cell r="G684">
            <v>12377316.800000001</v>
          </cell>
        </row>
        <row r="685">
          <cell r="B685">
            <v>511114010601</v>
          </cell>
          <cell r="C685" t="str">
            <v>Otros Materiales y Suministros</v>
          </cell>
          <cell r="D685">
            <v>11540161</v>
          </cell>
          <cell r="E685">
            <v>0</v>
          </cell>
          <cell r="F685">
            <v>0</v>
          </cell>
          <cell r="G685">
            <v>11540161</v>
          </cell>
        </row>
        <row r="686">
          <cell r="B686">
            <v>511114010602</v>
          </cell>
          <cell r="C686" t="str">
            <v>IVA-Otros Materiales y Suministros</v>
          </cell>
          <cell r="D686">
            <v>787755.8</v>
          </cell>
          <cell r="E686">
            <v>49400</v>
          </cell>
          <cell r="F686">
            <v>0</v>
          </cell>
          <cell r="G686">
            <v>837155.8</v>
          </cell>
        </row>
        <row r="687">
          <cell r="B687">
            <v>5111140107</v>
          </cell>
          <cell r="C687" t="str">
            <v>Elementos y Accesorios</v>
          </cell>
          <cell r="D687">
            <v>1007320</v>
          </cell>
          <cell r="E687">
            <v>260000</v>
          </cell>
          <cell r="F687">
            <v>0</v>
          </cell>
          <cell r="G687">
            <v>1267320</v>
          </cell>
        </row>
        <row r="688">
          <cell r="B688">
            <v>511114010701</v>
          </cell>
          <cell r="C688" t="str">
            <v>Elementos y Accesorios</v>
          </cell>
          <cell r="D688">
            <v>1007320</v>
          </cell>
          <cell r="E688">
            <v>260000</v>
          </cell>
          <cell r="F688">
            <v>0</v>
          </cell>
          <cell r="G688">
            <v>1267320</v>
          </cell>
        </row>
        <row r="689">
          <cell r="B689">
            <v>5111140109</v>
          </cell>
          <cell r="C689" t="str">
            <v>Material de Construccion</v>
          </cell>
          <cell r="D689">
            <v>1301989</v>
          </cell>
          <cell r="E689">
            <v>0</v>
          </cell>
          <cell r="F689">
            <v>0</v>
          </cell>
          <cell r="G689">
            <v>1301989</v>
          </cell>
        </row>
        <row r="690">
          <cell r="B690">
            <v>511114010901</v>
          </cell>
          <cell r="C690" t="str">
            <v>Material de Construccion</v>
          </cell>
          <cell r="D690">
            <v>1173939</v>
          </cell>
          <cell r="E690">
            <v>0</v>
          </cell>
          <cell r="F690">
            <v>0</v>
          </cell>
          <cell r="G690">
            <v>1173939</v>
          </cell>
        </row>
        <row r="691">
          <cell r="B691">
            <v>511114010902</v>
          </cell>
          <cell r="C691" t="str">
            <v>IVA-Material de Construccion</v>
          </cell>
          <cell r="D691">
            <v>128050</v>
          </cell>
          <cell r="E691">
            <v>0</v>
          </cell>
          <cell r="F691">
            <v>0</v>
          </cell>
          <cell r="G691">
            <v>128050</v>
          </cell>
        </row>
        <row r="692">
          <cell r="B692">
            <v>5111140120</v>
          </cell>
          <cell r="C692" t="str">
            <v>Materiales Y Suministros - OPERATIVOS</v>
          </cell>
          <cell r="D692">
            <v>15583158</v>
          </cell>
          <cell r="E692">
            <v>0</v>
          </cell>
          <cell r="F692">
            <v>0</v>
          </cell>
          <cell r="G692">
            <v>15583158</v>
          </cell>
        </row>
        <row r="693">
          <cell r="B693">
            <v>5111140130</v>
          </cell>
          <cell r="C693" t="str">
            <v>IVA Materiales y Suministros</v>
          </cell>
          <cell r="D693">
            <v>1100921</v>
          </cell>
          <cell r="E693">
            <v>0</v>
          </cell>
          <cell r="F693">
            <v>0</v>
          </cell>
          <cell r="G693">
            <v>1100921</v>
          </cell>
        </row>
        <row r="694">
          <cell r="B694">
            <v>511115</v>
          </cell>
          <cell r="C694" t="str">
            <v>MANTENIMIENTO</v>
          </cell>
          <cell r="D694">
            <v>133209380.29000001</v>
          </cell>
          <cell r="E694">
            <v>19994846.73</v>
          </cell>
          <cell r="F694">
            <v>0</v>
          </cell>
          <cell r="G694">
            <v>153204227.02000001</v>
          </cell>
        </row>
        <row r="695">
          <cell r="B695">
            <v>51111501</v>
          </cell>
          <cell r="C695" t="str">
            <v>MANTENIMIENTO</v>
          </cell>
          <cell r="D695">
            <v>133209380.29000001</v>
          </cell>
          <cell r="E695">
            <v>19994846.73</v>
          </cell>
          <cell r="F695">
            <v>0</v>
          </cell>
          <cell r="G695">
            <v>153204227.02000001</v>
          </cell>
        </row>
        <row r="696">
          <cell r="B696">
            <v>5111150101</v>
          </cell>
          <cell r="C696" t="str">
            <v>MANTENIMIENTO DE BIENES INMUEBLES</v>
          </cell>
          <cell r="D696">
            <v>17172107.52</v>
          </cell>
          <cell r="E696">
            <v>5924415</v>
          </cell>
          <cell r="F696">
            <v>0</v>
          </cell>
          <cell r="G696">
            <v>23096522.52</v>
          </cell>
        </row>
        <row r="697">
          <cell r="B697">
            <v>511115010101</v>
          </cell>
          <cell r="C697" t="str">
            <v>Mantenimientos de Bienes Inmuebles</v>
          </cell>
          <cell r="D697">
            <v>15465108</v>
          </cell>
          <cell r="E697">
            <v>4978500</v>
          </cell>
          <cell r="F697">
            <v>0</v>
          </cell>
          <cell r="G697">
            <v>20443608</v>
          </cell>
        </row>
        <row r="698">
          <cell r="B698">
            <v>511115010102</v>
          </cell>
          <cell r="C698" t="str">
            <v>Mantenimiento de Bienes Inmuebles-I</v>
          </cell>
          <cell r="D698">
            <v>1706999.52</v>
          </cell>
          <cell r="E698">
            <v>945915</v>
          </cell>
          <cell r="F698">
            <v>0</v>
          </cell>
          <cell r="G698">
            <v>2652914.52</v>
          </cell>
        </row>
        <row r="699">
          <cell r="B699">
            <v>5111150102</v>
          </cell>
          <cell r="C699" t="str">
            <v>Mantenimiento Bienes Muebles, Equip</v>
          </cell>
          <cell r="D699">
            <v>3170000</v>
          </cell>
          <cell r="E699">
            <v>0</v>
          </cell>
          <cell r="F699">
            <v>0</v>
          </cell>
          <cell r="G699">
            <v>3170000</v>
          </cell>
        </row>
        <row r="700">
          <cell r="B700">
            <v>511115010201</v>
          </cell>
          <cell r="C700" t="str">
            <v>Manten.Bienes Muebles, Equipos y En</v>
          </cell>
          <cell r="D700">
            <v>3170000</v>
          </cell>
          <cell r="E700">
            <v>0</v>
          </cell>
          <cell r="F700">
            <v>0</v>
          </cell>
          <cell r="G700">
            <v>3170000</v>
          </cell>
        </row>
        <row r="701">
          <cell r="B701">
            <v>5111150103</v>
          </cell>
          <cell r="C701" t="str">
            <v>Mantenimiento Equipo Comun.y Comput</v>
          </cell>
          <cell r="D701">
            <v>17725000</v>
          </cell>
          <cell r="E701">
            <v>0</v>
          </cell>
          <cell r="F701">
            <v>0</v>
          </cell>
          <cell r="G701">
            <v>17725000</v>
          </cell>
        </row>
        <row r="702">
          <cell r="B702">
            <v>511115010301</v>
          </cell>
          <cell r="C702" t="str">
            <v>Mantenimiento Equipo Comunicacion y</v>
          </cell>
          <cell r="D702">
            <v>15105713.75</v>
          </cell>
          <cell r="E702">
            <v>0</v>
          </cell>
          <cell r="F702">
            <v>0</v>
          </cell>
          <cell r="G702">
            <v>15105713.75</v>
          </cell>
        </row>
        <row r="703">
          <cell r="B703">
            <v>511115010302</v>
          </cell>
          <cell r="C703" t="str">
            <v>IVA-Mantenimiento Equipo Comunicaci</v>
          </cell>
          <cell r="D703">
            <v>2619286.25</v>
          </cell>
          <cell r="E703">
            <v>0</v>
          </cell>
          <cell r="F703">
            <v>0</v>
          </cell>
          <cell r="G703">
            <v>2619286.25</v>
          </cell>
        </row>
        <row r="704">
          <cell r="B704">
            <v>5111150104</v>
          </cell>
          <cell r="C704" t="str">
            <v>Mantenimiento Equipo Naveg.y Transporte</v>
          </cell>
          <cell r="D704">
            <v>95142272.769999996</v>
          </cell>
          <cell r="E704">
            <v>14070431.73</v>
          </cell>
          <cell r="F704">
            <v>0</v>
          </cell>
          <cell r="G704">
            <v>109212704.5</v>
          </cell>
        </row>
        <row r="705">
          <cell r="B705">
            <v>511115010401</v>
          </cell>
          <cell r="C705" t="str">
            <v>Manteminiemto Equipo Naveg.y Transporte</v>
          </cell>
          <cell r="D705">
            <v>80167801.569999993</v>
          </cell>
          <cell r="E705">
            <v>11848800.710000001</v>
          </cell>
          <cell r="F705">
            <v>0</v>
          </cell>
          <cell r="G705">
            <v>92016602.280000001</v>
          </cell>
        </row>
        <row r="706">
          <cell r="B706">
            <v>511115010402</v>
          </cell>
          <cell r="C706" t="str">
            <v>IVA-Mantenimiento Equipo Naveg.y Transporte</v>
          </cell>
          <cell r="D706">
            <v>14974471.199999999</v>
          </cell>
          <cell r="E706">
            <v>2221631.02</v>
          </cell>
          <cell r="F706">
            <v>0</v>
          </cell>
          <cell r="G706">
            <v>17196102.219999999</v>
          </cell>
        </row>
        <row r="707">
          <cell r="B707">
            <v>511117</v>
          </cell>
          <cell r="C707" t="str">
            <v>SERVICIOS PUBLICOS</v>
          </cell>
          <cell r="D707">
            <v>187023069.99000001</v>
          </cell>
          <cell r="E707">
            <v>38910360.450000003</v>
          </cell>
          <cell r="F707">
            <v>3293660</v>
          </cell>
          <cell r="G707">
            <v>222639770.44</v>
          </cell>
        </row>
        <row r="708">
          <cell r="B708">
            <v>51111701</v>
          </cell>
          <cell r="C708" t="str">
            <v>SERVICIOS PUBLICOS</v>
          </cell>
          <cell r="D708">
            <v>187023069.99000001</v>
          </cell>
          <cell r="E708">
            <v>38910360.450000003</v>
          </cell>
          <cell r="F708">
            <v>3293660</v>
          </cell>
          <cell r="G708">
            <v>222639770.44</v>
          </cell>
        </row>
        <row r="709">
          <cell r="B709">
            <v>5111170101</v>
          </cell>
          <cell r="C709" t="str">
            <v>Teléfono, Fax y Otros</v>
          </cell>
          <cell r="D709">
            <v>68963845.989999995</v>
          </cell>
          <cell r="E709">
            <v>21165000.449999999</v>
          </cell>
          <cell r="F709">
            <v>0</v>
          </cell>
          <cell r="G709">
            <v>90128846.439999998</v>
          </cell>
        </row>
        <row r="710">
          <cell r="B710">
            <v>511117010101</v>
          </cell>
          <cell r="C710" t="str">
            <v>Telefono, Fax y Otros</v>
          </cell>
          <cell r="D710">
            <v>57952813.850000001</v>
          </cell>
          <cell r="E710">
            <v>17785714.379999999</v>
          </cell>
          <cell r="F710">
            <v>0</v>
          </cell>
          <cell r="G710">
            <v>75738528.230000004</v>
          </cell>
        </row>
        <row r="711">
          <cell r="B711">
            <v>511117010102</v>
          </cell>
          <cell r="C711" t="str">
            <v>Telefono, Fax Y Otros-IVA</v>
          </cell>
          <cell r="D711">
            <v>11011032.140000001</v>
          </cell>
          <cell r="E711">
            <v>3379286.07</v>
          </cell>
          <cell r="F711">
            <v>0</v>
          </cell>
          <cell r="G711">
            <v>14390318.210000001</v>
          </cell>
        </row>
        <row r="712">
          <cell r="B712">
            <v>5111170102</v>
          </cell>
          <cell r="C712" t="str">
            <v>Energía</v>
          </cell>
          <cell r="D712">
            <v>88953940</v>
          </cell>
          <cell r="E712">
            <v>16116790</v>
          </cell>
          <cell r="F712">
            <v>0</v>
          </cell>
          <cell r="G712">
            <v>105070730</v>
          </cell>
        </row>
        <row r="713">
          <cell r="B713">
            <v>5111170103</v>
          </cell>
          <cell r="C713" t="str">
            <v>Acueducto, Alcantarillado y Aseo</v>
          </cell>
          <cell r="D713">
            <v>4907892</v>
          </cell>
          <cell r="E713">
            <v>1628570</v>
          </cell>
          <cell r="F713">
            <v>0</v>
          </cell>
          <cell r="G713">
            <v>6536462</v>
          </cell>
        </row>
        <row r="714">
          <cell r="B714">
            <v>5111170104</v>
          </cell>
          <cell r="C714" t="str">
            <v>Telefonia Movil Celular</v>
          </cell>
          <cell r="D714">
            <v>24197392</v>
          </cell>
          <cell r="E714">
            <v>0</v>
          </cell>
          <cell r="F714">
            <v>3293660</v>
          </cell>
          <cell r="G714">
            <v>20903732</v>
          </cell>
        </row>
        <row r="715">
          <cell r="B715">
            <v>511117010401</v>
          </cell>
          <cell r="C715" t="str">
            <v>Telefonia Celular Movil</v>
          </cell>
          <cell r="D715">
            <v>18088258.469999999</v>
          </cell>
          <cell r="E715">
            <v>0</v>
          </cell>
          <cell r="F715">
            <v>0</v>
          </cell>
          <cell r="G715">
            <v>18088258.469999999</v>
          </cell>
        </row>
        <row r="716">
          <cell r="B716">
            <v>511117010402</v>
          </cell>
          <cell r="C716" t="str">
            <v>Telefonia Movil Celular-IVA</v>
          </cell>
          <cell r="D716">
            <v>6109133.5300000003</v>
          </cell>
          <cell r="E716">
            <v>0</v>
          </cell>
          <cell r="F716">
            <v>3293660</v>
          </cell>
          <cell r="G716">
            <v>2815473.53</v>
          </cell>
        </row>
        <row r="717">
          <cell r="B717">
            <v>511118</v>
          </cell>
          <cell r="C717" t="str">
            <v>ARRENDAMIENTO OPERATIVO</v>
          </cell>
          <cell r="D717">
            <v>842775829</v>
          </cell>
          <cell r="E717">
            <v>131098150</v>
          </cell>
          <cell r="F717">
            <v>0</v>
          </cell>
          <cell r="G717">
            <v>973873979</v>
          </cell>
        </row>
        <row r="718">
          <cell r="B718">
            <v>51111801</v>
          </cell>
          <cell r="C718" t="str">
            <v>ARRENDAMIENTO</v>
          </cell>
          <cell r="D718">
            <v>842775829</v>
          </cell>
          <cell r="E718">
            <v>131098150</v>
          </cell>
          <cell r="F718">
            <v>0</v>
          </cell>
          <cell r="G718">
            <v>973873979</v>
          </cell>
        </row>
        <row r="719">
          <cell r="B719">
            <v>5111180101</v>
          </cell>
          <cell r="C719" t="str">
            <v>ARRENDAMIENTO BIENES MUEBLES</v>
          </cell>
          <cell r="D719">
            <v>802086000</v>
          </cell>
          <cell r="E719">
            <v>122740000</v>
          </cell>
          <cell r="F719">
            <v>0</v>
          </cell>
          <cell r="G719">
            <v>924826000</v>
          </cell>
        </row>
        <row r="720">
          <cell r="B720">
            <v>511118010101</v>
          </cell>
          <cell r="C720" t="str">
            <v>Arrendamiento Bienes Muebles</v>
          </cell>
          <cell r="D720">
            <v>662704857</v>
          </cell>
          <cell r="E720">
            <v>103142857.14</v>
          </cell>
          <cell r="F720">
            <v>0</v>
          </cell>
          <cell r="G720">
            <v>765847714.13999999</v>
          </cell>
        </row>
        <row r="721">
          <cell r="B721">
            <v>511118010102</v>
          </cell>
          <cell r="C721" t="str">
            <v>Arriendo Bienes Muebles-IVA</v>
          </cell>
          <cell r="D721">
            <v>123337143</v>
          </cell>
          <cell r="E721">
            <v>19597142.859999999</v>
          </cell>
          <cell r="F721">
            <v>0</v>
          </cell>
          <cell r="G721">
            <v>142934285.86000001</v>
          </cell>
        </row>
        <row r="722">
          <cell r="B722">
            <v>511118010120</v>
          </cell>
          <cell r="C722" t="str">
            <v>Arrendamiento - Operativo</v>
          </cell>
          <cell r="D722">
            <v>15979400</v>
          </cell>
          <cell r="E722">
            <v>0</v>
          </cell>
          <cell r="F722">
            <v>0</v>
          </cell>
          <cell r="G722">
            <v>15979400</v>
          </cell>
        </row>
        <row r="723">
          <cell r="B723">
            <v>511118010130</v>
          </cell>
          <cell r="C723" t="str">
            <v>IVA - Arrendamiento Operativo</v>
          </cell>
          <cell r="D723">
            <v>64600</v>
          </cell>
          <cell r="E723">
            <v>0</v>
          </cell>
          <cell r="F723">
            <v>0</v>
          </cell>
          <cell r="G723">
            <v>64600</v>
          </cell>
        </row>
        <row r="724">
          <cell r="B724">
            <v>5111180102</v>
          </cell>
          <cell r="C724" t="str">
            <v>Arrendamiento Bienes Inmuebles</v>
          </cell>
          <cell r="D724">
            <v>40689829</v>
          </cell>
          <cell r="E724">
            <v>8358150</v>
          </cell>
          <cell r="F724">
            <v>0</v>
          </cell>
          <cell r="G724">
            <v>49047979</v>
          </cell>
        </row>
        <row r="725">
          <cell r="B725">
            <v>511118010201</v>
          </cell>
          <cell r="C725" t="str">
            <v>Arrendamiento Bienes Inmuebles</v>
          </cell>
          <cell r="D725">
            <v>40689829</v>
          </cell>
          <cell r="E725">
            <v>8358150</v>
          </cell>
          <cell r="F725">
            <v>0</v>
          </cell>
          <cell r="G725">
            <v>49047979</v>
          </cell>
        </row>
        <row r="726">
          <cell r="B726">
            <v>511119</v>
          </cell>
          <cell r="C726" t="str">
            <v>VIATICOS Y GASTOS DE VIAJE</v>
          </cell>
          <cell r="D726">
            <v>315006157</v>
          </cell>
          <cell r="E726">
            <v>72234250</v>
          </cell>
          <cell r="F726">
            <v>822979</v>
          </cell>
          <cell r="G726">
            <v>386417428</v>
          </cell>
        </row>
        <row r="727">
          <cell r="B727">
            <v>51111901</v>
          </cell>
          <cell r="C727" t="str">
            <v>VIATICOS Y GASTOS DE VIAJE</v>
          </cell>
          <cell r="D727">
            <v>315006157</v>
          </cell>
          <cell r="E727">
            <v>72234250</v>
          </cell>
          <cell r="F727">
            <v>822979</v>
          </cell>
          <cell r="G727">
            <v>386417428</v>
          </cell>
        </row>
        <row r="728">
          <cell r="B728">
            <v>5111190101</v>
          </cell>
          <cell r="C728" t="str">
            <v>Viaticos</v>
          </cell>
          <cell r="D728">
            <v>221275838</v>
          </cell>
          <cell r="E728">
            <v>53299082</v>
          </cell>
          <cell r="F728">
            <v>822979</v>
          </cell>
          <cell r="G728">
            <v>273751941</v>
          </cell>
        </row>
        <row r="729">
          <cell r="B729">
            <v>5111190102</v>
          </cell>
          <cell r="C729" t="str">
            <v>Gastos de Viaje</v>
          </cell>
          <cell r="D729">
            <v>50254601</v>
          </cell>
          <cell r="E729">
            <v>4550753</v>
          </cell>
          <cell r="F729">
            <v>0</v>
          </cell>
          <cell r="G729">
            <v>54805354</v>
          </cell>
        </row>
        <row r="730">
          <cell r="B730">
            <v>511119010201</v>
          </cell>
          <cell r="C730" t="str">
            <v>Gastos de Viaje</v>
          </cell>
          <cell r="D730">
            <v>42274560</v>
          </cell>
          <cell r="E730">
            <v>4130753</v>
          </cell>
          <cell r="F730">
            <v>0</v>
          </cell>
          <cell r="G730">
            <v>46405313</v>
          </cell>
        </row>
        <row r="731">
          <cell r="B731">
            <v>511119010220</v>
          </cell>
          <cell r="C731" t="str">
            <v>Gastos de Viaje - Operativos</v>
          </cell>
          <cell r="D731">
            <v>7980041</v>
          </cell>
          <cell r="E731">
            <v>420000</v>
          </cell>
          <cell r="F731">
            <v>0</v>
          </cell>
          <cell r="G731">
            <v>8400041</v>
          </cell>
        </row>
        <row r="732">
          <cell r="B732">
            <v>5111190120</v>
          </cell>
          <cell r="C732" t="str">
            <v>Viaticos - Operativos</v>
          </cell>
          <cell r="D732">
            <v>43475718</v>
          </cell>
          <cell r="E732">
            <v>14384415</v>
          </cell>
          <cell r="F732">
            <v>0</v>
          </cell>
          <cell r="G732">
            <v>57860133</v>
          </cell>
        </row>
        <row r="733">
          <cell r="B733">
            <v>511121</v>
          </cell>
          <cell r="C733" t="str">
            <v>IMPRESOS PUBLICACIONES SUSCRIPCIONES</v>
          </cell>
          <cell r="D733">
            <v>34660289</v>
          </cell>
          <cell r="E733">
            <v>0</v>
          </cell>
          <cell r="F733">
            <v>0</v>
          </cell>
          <cell r="G733">
            <v>34660289</v>
          </cell>
        </row>
        <row r="734">
          <cell r="B734">
            <v>51112101</v>
          </cell>
          <cell r="C734" t="str">
            <v>IMPRESOS PUBLICACIONES SUSCRIPCIONES</v>
          </cell>
          <cell r="D734">
            <v>34660289</v>
          </cell>
          <cell r="E734">
            <v>0</v>
          </cell>
          <cell r="F734">
            <v>0</v>
          </cell>
          <cell r="G734">
            <v>34660289</v>
          </cell>
        </row>
        <row r="735">
          <cell r="B735">
            <v>5111210101</v>
          </cell>
          <cell r="C735" t="str">
            <v>SUSCRIPCIONES</v>
          </cell>
          <cell r="D735">
            <v>1200000</v>
          </cell>
          <cell r="E735">
            <v>0</v>
          </cell>
          <cell r="F735">
            <v>0</v>
          </cell>
          <cell r="G735">
            <v>1200000</v>
          </cell>
        </row>
        <row r="736">
          <cell r="B736">
            <v>511121010101</v>
          </cell>
          <cell r="C736" t="str">
            <v>Suscripciones</v>
          </cell>
          <cell r="D736">
            <v>1200000</v>
          </cell>
          <cell r="E736">
            <v>0</v>
          </cell>
          <cell r="F736">
            <v>0</v>
          </cell>
          <cell r="G736">
            <v>1200000</v>
          </cell>
        </row>
        <row r="737">
          <cell r="B737">
            <v>5111210102</v>
          </cell>
          <cell r="C737" t="str">
            <v>Otros Gastos por Impresos y Publicaciones</v>
          </cell>
          <cell r="D737">
            <v>11437900</v>
          </cell>
          <cell r="E737">
            <v>0</v>
          </cell>
          <cell r="F737">
            <v>0</v>
          </cell>
          <cell r="G737">
            <v>11437900</v>
          </cell>
        </row>
        <row r="738">
          <cell r="B738">
            <v>511121010201</v>
          </cell>
          <cell r="C738" t="str">
            <v>Otros gastos por impresos y publicaciones</v>
          </cell>
          <cell r="D738">
            <v>11295400</v>
          </cell>
          <cell r="E738">
            <v>0</v>
          </cell>
          <cell r="F738">
            <v>0</v>
          </cell>
          <cell r="G738">
            <v>11295400</v>
          </cell>
        </row>
        <row r="739">
          <cell r="B739">
            <v>511121010202</v>
          </cell>
          <cell r="C739" t="str">
            <v>Otros gastos por impresos y publicaciones-IVA</v>
          </cell>
          <cell r="D739">
            <v>142500</v>
          </cell>
          <cell r="E739">
            <v>0</v>
          </cell>
          <cell r="F739">
            <v>0</v>
          </cell>
          <cell r="G739">
            <v>142500</v>
          </cell>
        </row>
        <row r="740">
          <cell r="B740">
            <v>5111210103</v>
          </cell>
          <cell r="C740" t="str">
            <v>Afiliaciones</v>
          </cell>
          <cell r="D740">
            <v>22022389</v>
          </cell>
          <cell r="E740">
            <v>0</v>
          </cell>
          <cell r="F740">
            <v>0</v>
          </cell>
          <cell r="G740">
            <v>22022389</v>
          </cell>
        </row>
        <row r="741">
          <cell r="B741">
            <v>511121010301</v>
          </cell>
          <cell r="C741" t="str">
            <v>Asocars</v>
          </cell>
          <cell r="D741">
            <v>22022389</v>
          </cell>
          <cell r="E741">
            <v>0</v>
          </cell>
          <cell r="F741">
            <v>0</v>
          </cell>
          <cell r="G741">
            <v>22022389</v>
          </cell>
        </row>
        <row r="742">
          <cell r="B742">
            <v>511123</v>
          </cell>
          <cell r="C742" t="str">
            <v>COMUNICACIONES Y TRANSPORTE</v>
          </cell>
          <cell r="D742">
            <v>29203900</v>
          </cell>
          <cell r="E742">
            <v>2154080</v>
          </cell>
          <cell r="F742">
            <v>0</v>
          </cell>
          <cell r="G742">
            <v>31357980</v>
          </cell>
        </row>
        <row r="743">
          <cell r="B743">
            <v>51112301</v>
          </cell>
          <cell r="C743" t="str">
            <v>COMUNICACIONES Y TRANSPORTE</v>
          </cell>
          <cell r="D743">
            <v>29203900</v>
          </cell>
          <cell r="E743">
            <v>2154080</v>
          </cell>
          <cell r="F743">
            <v>0</v>
          </cell>
          <cell r="G743">
            <v>31357980</v>
          </cell>
        </row>
        <row r="744">
          <cell r="B744">
            <v>5111230101</v>
          </cell>
          <cell r="C744" t="str">
            <v>Correo</v>
          </cell>
          <cell r="D744">
            <v>7088900</v>
          </cell>
          <cell r="E744">
            <v>2154080</v>
          </cell>
          <cell r="F744">
            <v>0</v>
          </cell>
          <cell r="G744">
            <v>9242980</v>
          </cell>
        </row>
        <row r="745">
          <cell r="B745">
            <v>5111230102</v>
          </cell>
          <cell r="C745" t="str">
            <v>Transporte</v>
          </cell>
          <cell r="D745">
            <v>9576800</v>
          </cell>
          <cell r="E745">
            <v>0</v>
          </cell>
          <cell r="F745">
            <v>0</v>
          </cell>
          <cell r="G745">
            <v>9576800</v>
          </cell>
        </row>
        <row r="746">
          <cell r="B746">
            <v>5111230120</v>
          </cell>
          <cell r="C746" t="str">
            <v>Transporte-Operativo</v>
          </cell>
          <cell r="D746">
            <v>12538200</v>
          </cell>
          <cell r="E746">
            <v>0</v>
          </cell>
          <cell r="F746">
            <v>0</v>
          </cell>
          <cell r="G746">
            <v>12538200</v>
          </cell>
        </row>
        <row r="747">
          <cell r="B747">
            <v>511125</v>
          </cell>
          <cell r="C747" t="str">
            <v>SEGUROS GENERALES</v>
          </cell>
          <cell r="D747">
            <v>2000250</v>
          </cell>
          <cell r="E747">
            <v>0</v>
          </cell>
          <cell r="F747">
            <v>0</v>
          </cell>
          <cell r="G747">
            <v>2000250</v>
          </cell>
        </row>
        <row r="748">
          <cell r="B748">
            <v>51112501</v>
          </cell>
          <cell r="C748" t="str">
            <v>SEGUROS GENERALES</v>
          </cell>
          <cell r="D748">
            <v>2000250</v>
          </cell>
          <cell r="E748">
            <v>0</v>
          </cell>
          <cell r="F748">
            <v>0</v>
          </cell>
          <cell r="G748">
            <v>2000250</v>
          </cell>
        </row>
        <row r="749">
          <cell r="B749">
            <v>5111250101</v>
          </cell>
          <cell r="C749" t="str">
            <v>SEGUROS</v>
          </cell>
          <cell r="D749">
            <v>2000250</v>
          </cell>
          <cell r="E749">
            <v>0</v>
          </cell>
          <cell r="F749">
            <v>0</v>
          </cell>
          <cell r="G749">
            <v>2000250</v>
          </cell>
        </row>
        <row r="750">
          <cell r="B750">
            <v>511125010101</v>
          </cell>
          <cell r="C750" t="str">
            <v>Seguros</v>
          </cell>
          <cell r="D750">
            <v>2000250</v>
          </cell>
          <cell r="E750">
            <v>0</v>
          </cell>
          <cell r="F750">
            <v>0</v>
          </cell>
          <cell r="G750">
            <v>2000250</v>
          </cell>
        </row>
        <row r="751">
          <cell r="B751">
            <v>511146</v>
          </cell>
          <cell r="C751" t="str">
            <v>COMBUSTIBLES Y LUBRICANTES</v>
          </cell>
          <cell r="D751">
            <v>166435353.16</v>
          </cell>
          <cell r="E751">
            <v>36493244.670000002</v>
          </cell>
          <cell r="F751">
            <v>0</v>
          </cell>
          <cell r="G751">
            <v>202928597.83000001</v>
          </cell>
        </row>
        <row r="752">
          <cell r="B752">
            <v>51114601</v>
          </cell>
          <cell r="C752" t="str">
            <v>COMBUSTIBLES Y LUBRICANTES</v>
          </cell>
          <cell r="D752">
            <v>166435353.16</v>
          </cell>
          <cell r="E752">
            <v>36493244.670000002</v>
          </cell>
          <cell r="F752">
            <v>0</v>
          </cell>
          <cell r="G752">
            <v>202928597.83000001</v>
          </cell>
        </row>
        <row r="753">
          <cell r="B753">
            <v>5111460101</v>
          </cell>
          <cell r="C753" t="str">
            <v>Combustibles y lubricantes</v>
          </cell>
          <cell r="D753">
            <v>120248238.11</v>
          </cell>
          <cell r="E753">
            <v>32218424.350000001</v>
          </cell>
          <cell r="F753">
            <v>0</v>
          </cell>
          <cell r="G753">
            <v>152466662.46000001</v>
          </cell>
        </row>
        <row r="754">
          <cell r="B754">
            <v>5111460120</v>
          </cell>
          <cell r="C754" t="str">
            <v>Combustibles y lubricantes-Operativos</v>
          </cell>
          <cell r="D754">
            <v>46187115.049999997</v>
          </cell>
          <cell r="E754">
            <v>4274820.32</v>
          </cell>
          <cell r="F754">
            <v>0</v>
          </cell>
          <cell r="G754">
            <v>50461935.369999997</v>
          </cell>
        </row>
        <row r="755">
          <cell r="B755">
            <v>511149</v>
          </cell>
          <cell r="C755" t="str">
            <v>SERVICIO DE ASEO CAFETERIA Y RESTAURANTE</v>
          </cell>
          <cell r="D755">
            <v>12579355</v>
          </cell>
          <cell r="E755">
            <v>0</v>
          </cell>
          <cell r="F755">
            <v>0</v>
          </cell>
          <cell r="G755">
            <v>12579355</v>
          </cell>
        </row>
        <row r="756">
          <cell r="B756">
            <v>51114901</v>
          </cell>
          <cell r="C756" t="str">
            <v>SERVICIO DE ASEO CAFETERIA Y RESTAURANTE</v>
          </cell>
          <cell r="D756">
            <v>12579355</v>
          </cell>
          <cell r="E756">
            <v>0</v>
          </cell>
          <cell r="F756">
            <v>0</v>
          </cell>
          <cell r="G756">
            <v>12579355</v>
          </cell>
        </row>
        <row r="757">
          <cell r="B757">
            <v>5111490101</v>
          </cell>
          <cell r="C757" t="str">
            <v>Servicio de Aseo, Cafeteria y Restaurante</v>
          </cell>
          <cell r="D757">
            <v>12579355</v>
          </cell>
          <cell r="E757">
            <v>0</v>
          </cell>
          <cell r="F757">
            <v>0</v>
          </cell>
          <cell r="G757">
            <v>12579355</v>
          </cell>
        </row>
        <row r="758">
          <cell r="B758">
            <v>511149010101</v>
          </cell>
          <cell r="C758" t="str">
            <v>Servicio de Aseo, Cafeteria y Restaurante</v>
          </cell>
          <cell r="D758">
            <v>2350000</v>
          </cell>
          <cell r="E758">
            <v>0</v>
          </cell>
          <cell r="F758">
            <v>0</v>
          </cell>
          <cell r="G758">
            <v>2350000</v>
          </cell>
        </row>
        <row r="759">
          <cell r="B759">
            <v>511149010120</v>
          </cell>
          <cell r="C759" t="str">
            <v>Servicio de Aseo, Cafeteria y Restaurante-Operativos</v>
          </cell>
          <cell r="D759">
            <v>10188321</v>
          </cell>
          <cell r="E759">
            <v>0</v>
          </cell>
          <cell r="F759">
            <v>0</v>
          </cell>
          <cell r="G759">
            <v>10188321</v>
          </cell>
        </row>
        <row r="760">
          <cell r="B760">
            <v>511149010130</v>
          </cell>
          <cell r="C760" t="str">
            <v>IVA Servicio de Aseo, Cafeteria y Restaurante-Operativos</v>
          </cell>
          <cell r="D760">
            <v>41034</v>
          </cell>
          <cell r="E760">
            <v>0</v>
          </cell>
          <cell r="F760">
            <v>0</v>
          </cell>
          <cell r="G760">
            <v>41034</v>
          </cell>
        </row>
        <row r="761">
          <cell r="B761">
            <v>511155</v>
          </cell>
          <cell r="C761" t="str">
            <v>ELEMENTOS DE ASEO,LAVANDERIA Y CAFETERIA</v>
          </cell>
          <cell r="D761">
            <v>29482440.27</v>
          </cell>
          <cell r="E761">
            <v>0</v>
          </cell>
          <cell r="F761">
            <v>0</v>
          </cell>
          <cell r="G761">
            <v>29482440.27</v>
          </cell>
        </row>
        <row r="762">
          <cell r="B762">
            <v>51115501</v>
          </cell>
          <cell r="C762" t="str">
            <v>ELEMENTOS DE ASEO,LAVANDERIA Y CAFETERIA</v>
          </cell>
          <cell r="D762">
            <v>29482440.27</v>
          </cell>
          <cell r="E762">
            <v>0</v>
          </cell>
          <cell r="F762">
            <v>0</v>
          </cell>
          <cell r="G762">
            <v>29482440.27</v>
          </cell>
        </row>
        <row r="763">
          <cell r="B763">
            <v>5111550101</v>
          </cell>
          <cell r="C763" t="str">
            <v>Elementod de Aseo y Lavanderia</v>
          </cell>
          <cell r="D763">
            <v>9292583.0500000007</v>
          </cell>
          <cell r="E763">
            <v>0</v>
          </cell>
          <cell r="F763">
            <v>0</v>
          </cell>
          <cell r="G763">
            <v>9292583.0500000007</v>
          </cell>
        </row>
        <row r="764">
          <cell r="B764">
            <v>511155010101</v>
          </cell>
          <cell r="C764" t="str">
            <v>Elementod de Aseo y Lavanderia</v>
          </cell>
          <cell r="D764">
            <v>8326358.1600000001</v>
          </cell>
          <cell r="E764">
            <v>0</v>
          </cell>
          <cell r="F764">
            <v>0</v>
          </cell>
          <cell r="G764">
            <v>8326358.1600000001</v>
          </cell>
        </row>
        <row r="765">
          <cell r="B765">
            <v>511155010102</v>
          </cell>
          <cell r="C765" t="str">
            <v>IVA - Elementod de Aseo y Lavanderia</v>
          </cell>
          <cell r="D765">
            <v>966224.89</v>
          </cell>
          <cell r="E765">
            <v>0</v>
          </cell>
          <cell r="F765">
            <v>0</v>
          </cell>
          <cell r="G765">
            <v>966224.89</v>
          </cell>
        </row>
        <row r="766">
          <cell r="B766">
            <v>5111550102</v>
          </cell>
          <cell r="C766" t="str">
            <v>Elementos de Cafeteria y Restaurante</v>
          </cell>
          <cell r="D766">
            <v>20189857.219999999</v>
          </cell>
          <cell r="E766">
            <v>0</v>
          </cell>
          <cell r="F766">
            <v>0</v>
          </cell>
          <cell r="G766">
            <v>20189857.219999999</v>
          </cell>
        </row>
        <row r="767">
          <cell r="B767">
            <v>511155010201</v>
          </cell>
          <cell r="C767" t="str">
            <v>Elementos de Cafeteria y Restaurante</v>
          </cell>
          <cell r="D767">
            <v>18162039.280000001</v>
          </cell>
          <cell r="E767">
            <v>0</v>
          </cell>
          <cell r="F767">
            <v>0</v>
          </cell>
          <cell r="G767">
            <v>18162039.280000001</v>
          </cell>
        </row>
        <row r="768">
          <cell r="B768">
            <v>511155010202</v>
          </cell>
          <cell r="C768" t="str">
            <v>IVA - Elementos de Cafeteria y Restaurante</v>
          </cell>
          <cell r="D768">
            <v>2027817.94</v>
          </cell>
          <cell r="E768">
            <v>0</v>
          </cell>
          <cell r="F768">
            <v>0</v>
          </cell>
          <cell r="G768">
            <v>2027817.94</v>
          </cell>
        </row>
        <row r="769">
          <cell r="B769">
            <v>511165</v>
          </cell>
          <cell r="C769" t="str">
            <v>INTANGIBLES</v>
          </cell>
          <cell r="D769">
            <v>79824200</v>
          </cell>
          <cell r="E769">
            <v>0</v>
          </cell>
          <cell r="F769">
            <v>0</v>
          </cell>
          <cell r="G769">
            <v>79824200</v>
          </cell>
        </row>
        <row r="770">
          <cell r="B770">
            <v>51116501</v>
          </cell>
          <cell r="C770" t="str">
            <v>INTANGIBLES</v>
          </cell>
          <cell r="D770">
            <v>79824200</v>
          </cell>
          <cell r="E770">
            <v>0</v>
          </cell>
          <cell r="F770">
            <v>0</v>
          </cell>
          <cell r="G770">
            <v>79824200</v>
          </cell>
        </row>
        <row r="771">
          <cell r="B771">
            <v>5111650101</v>
          </cell>
          <cell r="C771" t="str">
            <v>Intangibles</v>
          </cell>
          <cell r="D771">
            <v>79824200</v>
          </cell>
          <cell r="E771">
            <v>0</v>
          </cell>
          <cell r="F771">
            <v>0</v>
          </cell>
          <cell r="G771">
            <v>79824200</v>
          </cell>
        </row>
        <row r="772">
          <cell r="B772">
            <v>511165010101</v>
          </cell>
          <cell r="C772" t="str">
            <v>Intangibles</v>
          </cell>
          <cell r="D772">
            <v>79824200</v>
          </cell>
          <cell r="E772">
            <v>0</v>
          </cell>
          <cell r="F772">
            <v>0</v>
          </cell>
          <cell r="G772">
            <v>79824200</v>
          </cell>
        </row>
        <row r="773">
          <cell r="B773">
            <v>511179</v>
          </cell>
          <cell r="C773" t="str">
            <v>HONORARIOS</v>
          </cell>
          <cell r="D773">
            <v>2677782995.3200002</v>
          </cell>
          <cell r="E773">
            <v>622359575.87</v>
          </cell>
          <cell r="F773">
            <v>0</v>
          </cell>
          <cell r="G773">
            <v>3300142571.1900001</v>
          </cell>
        </row>
        <row r="774">
          <cell r="B774">
            <v>51117901</v>
          </cell>
          <cell r="C774" t="str">
            <v>HONORARIOS-OPERATIVOS</v>
          </cell>
          <cell r="D774">
            <v>1703087499.96</v>
          </cell>
          <cell r="E774">
            <v>401049999.95999998</v>
          </cell>
          <cell r="F774">
            <v>0</v>
          </cell>
          <cell r="G774">
            <v>2104137499.9200001</v>
          </cell>
        </row>
        <row r="775">
          <cell r="B775">
            <v>5111790120</v>
          </cell>
          <cell r="C775" t="str">
            <v>Honorarios-OPERATIVOS</v>
          </cell>
          <cell r="D775">
            <v>1674906825.05</v>
          </cell>
          <cell r="E775">
            <v>394871008.19999999</v>
          </cell>
          <cell r="F775">
            <v>0</v>
          </cell>
          <cell r="G775">
            <v>2069777833.25</v>
          </cell>
        </row>
        <row r="776">
          <cell r="B776">
            <v>5111790130</v>
          </cell>
          <cell r="C776" t="str">
            <v>IVA-Honorarios Operativos</v>
          </cell>
          <cell r="D776">
            <v>28180674.91</v>
          </cell>
          <cell r="E776">
            <v>6178991.7599999998</v>
          </cell>
          <cell r="F776">
            <v>0</v>
          </cell>
          <cell r="G776">
            <v>34359666.670000002</v>
          </cell>
        </row>
        <row r="777">
          <cell r="B777">
            <v>51117902</v>
          </cell>
          <cell r="C777" t="str">
            <v>HONORARIOS</v>
          </cell>
          <cell r="D777">
            <v>974695495.36000001</v>
          </cell>
          <cell r="E777">
            <v>221309575.91</v>
          </cell>
          <cell r="F777">
            <v>0</v>
          </cell>
          <cell r="G777">
            <v>1196005071.27</v>
          </cell>
        </row>
        <row r="778">
          <cell r="B778">
            <v>5111790201</v>
          </cell>
          <cell r="C778" t="str">
            <v>Honorarios</v>
          </cell>
          <cell r="D778">
            <v>923533872.05999994</v>
          </cell>
          <cell r="E778">
            <v>212606367</v>
          </cell>
          <cell r="F778">
            <v>0</v>
          </cell>
          <cell r="G778">
            <v>1136140239.0599999</v>
          </cell>
        </row>
        <row r="779">
          <cell r="B779">
            <v>5111790202</v>
          </cell>
          <cell r="C779" t="str">
            <v>IVA-Honorarios</v>
          </cell>
          <cell r="D779">
            <v>51161623.299999997</v>
          </cell>
          <cell r="E779">
            <v>8703208.9100000001</v>
          </cell>
          <cell r="F779">
            <v>0</v>
          </cell>
          <cell r="G779">
            <v>59864832.210000001</v>
          </cell>
        </row>
        <row r="780">
          <cell r="B780">
            <v>511180</v>
          </cell>
          <cell r="C780" t="str">
            <v>SERVICIOS</v>
          </cell>
          <cell r="D780">
            <v>368288270</v>
          </cell>
          <cell r="E780">
            <v>60700000</v>
          </cell>
          <cell r="F780">
            <v>0</v>
          </cell>
          <cell r="G780">
            <v>428988270</v>
          </cell>
        </row>
        <row r="781">
          <cell r="B781">
            <v>51118001</v>
          </cell>
          <cell r="C781" t="str">
            <v>SERVICIOS</v>
          </cell>
          <cell r="D781">
            <v>368288270</v>
          </cell>
          <cell r="E781">
            <v>60700000</v>
          </cell>
          <cell r="F781">
            <v>0</v>
          </cell>
          <cell r="G781">
            <v>428988270</v>
          </cell>
        </row>
        <row r="782">
          <cell r="B782">
            <v>5111800120</v>
          </cell>
          <cell r="C782" t="str">
            <v>Servicios-OPERATIVOS</v>
          </cell>
          <cell r="D782">
            <v>359140192.94999999</v>
          </cell>
          <cell r="E782">
            <v>60700000</v>
          </cell>
          <cell r="F782">
            <v>0</v>
          </cell>
          <cell r="G782">
            <v>419840192.94999999</v>
          </cell>
        </row>
        <row r="783">
          <cell r="B783">
            <v>5111800130</v>
          </cell>
          <cell r="C783" t="str">
            <v>IVA-servicios OPERATIVOS</v>
          </cell>
          <cell r="D783">
            <v>9148077.0500000007</v>
          </cell>
          <cell r="E783">
            <v>0</v>
          </cell>
          <cell r="F783">
            <v>0</v>
          </cell>
          <cell r="G783">
            <v>9148077.0500000007</v>
          </cell>
        </row>
        <row r="784">
          <cell r="B784">
            <v>5120</v>
          </cell>
          <cell r="C784" t="str">
            <v>IMPUESTOS, CONTRIBUCIONES Y TASAS</v>
          </cell>
          <cell r="D784">
            <v>218610179.59</v>
          </cell>
          <cell r="E784">
            <v>83638735.129999995</v>
          </cell>
          <cell r="F784">
            <v>61336</v>
          </cell>
          <cell r="G784">
            <v>302187578.72000003</v>
          </cell>
        </row>
        <row r="785">
          <cell r="B785">
            <v>512001</v>
          </cell>
          <cell r="C785" t="str">
            <v>IMPUESTO PREDIAL UNIFICADO</v>
          </cell>
          <cell r="D785">
            <v>26284458</v>
          </cell>
          <cell r="E785">
            <v>0</v>
          </cell>
          <cell r="F785">
            <v>0</v>
          </cell>
          <cell r="G785">
            <v>26284458</v>
          </cell>
        </row>
        <row r="786">
          <cell r="B786">
            <v>51200101</v>
          </cell>
          <cell r="C786" t="str">
            <v>PREDIAL UNIFICADO</v>
          </cell>
          <cell r="D786">
            <v>26284458</v>
          </cell>
          <cell r="E786">
            <v>0</v>
          </cell>
          <cell r="F786">
            <v>0</v>
          </cell>
          <cell r="G786">
            <v>26284458</v>
          </cell>
        </row>
        <row r="787">
          <cell r="B787">
            <v>5120010101</v>
          </cell>
          <cell r="C787" t="str">
            <v>Predial Unificado</v>
          </cell>
          <cell r="D787">
            <v>26284458</v>
          </cell>
          <cell r="E787">
            <v>0</v>
          </cell>
          <cell r="F787">
            <v>0</v>
          </cell>
          <cell r="G787">
            <v>26284458</v>
          </cell>
        </row>
        <row r="788">
          <cell r="B788">
            <v>512011</v>
          </cell>
          <cell r="C788" t="str">
            <v>IMPUESTO SOBRE VEHICULOS AUTOMOTORES</v>
          </cell>
          <cell r="D788">
            <v>1834964</v>
          </cell>
          <cell r="E788">
            <v>61336</v>
          </cell>
          <cell r="F788">
            <v>61336</v>
          </cell>
          <cell r="G788">
            <v>1834964</v>
          </cell>
        </row>
        <row r="789">
          <cell r="B789">
            <v>51201101</v>
          </cell>
          <cell r="C789" t="str">
            <v>IMPUESTO SOBRE VEHICULOS AUTOMOTORES</v>
          </cell>
          <cell r="D789">
            <v>1834964</v>
          </cell>
          <cell r="E789">
            <v>61336</v>
          </cell>
          <cell r="F789">
            <v>61336</v>
          </cell>
          <cell r="G789">
            <v>1834964</v>
          </cell>
        </row>
        <row r="790">
          <cell r="B790">
            <v>5120110101</v>
          </cell>
          <cell r="C790" t="str">
            <v>Impuesto sobre vehiculos automotores</v>
          </cell>
          <cell r="D790">
            <v>1834964</v>
          </cell>
          <cell r="E790">
            <v>61336</v>
          </cell>
          <cell r="F790">
            <v>61336</v>
          </cell>
          <cell r="G790">
            <v>1834964</v>
          </cell>
        </row>
        <row r="791">
          <cell r="B791">
            <v>512024</v>
          </cell>
          <cell r="C791" t="str">
            <v>GRAVAMEN A LOS MOVIMIENTOS FINANCIEROS</v>
          </cell>
          <cell r="D791">
            <v>38345295.590000004</v>
          </cell>
          <cell r="E791">
            <v>10667173.130000001</v>
          </cell>
          <cell r="F791">
            <v>0</v>
          </cell>
          <cell r="G791">
            <v>49012468.719999999</v>
          </cell>
        </row>
        <row r="792">
          <cell r="B792">
            <v>51202401</v>
          </cell>
          <cell r="C792" t="str">
            <v>GRAVAMEN A LOS MOVIMIENTOS FINANCIEROS</v>
          </cell>
          <cell r="D792">
            <v>38345295.590000004</v>
          </cell>
          <cell r="E792">
            <v>10667173.130000001</v>
          </cell>
          <cell r="F792">
            <v>0</v>
          </cell>
          <cell r="G792">
            <v>49012468.719999999</v>
          </cell>
        </row>
        <row r="793">
          <cell r="B793">
            <v>5120240101</v>
          </cell>
          <cell r="C793" t="str">
            <v>Gravamen a los movimientos financieros</v>
          </cell>
          <cell r="D793">
            <v>11399594.529999999</v>
          </cell>
          <cell r="E793">
            <v>4629884.8899999997</v>
          </cell>
          <cell r="F793">
            <v>0</v>
          </cell>
          <cell r="G793">
            <v>16029479.42</v>
          </cell>
        </row>
        <row r="794">
          <cell r="B794">
            <v>5120240102</v>
          </cell>
          <cell r="C794" t="str">
            <v>Gravamen mov.Financier.-Encargo Fiduciario</v>
          </cell>
          <cell r="D794">
            <v>26945701.059999999</v>
          </cell>
          <cell r="E794">
            <v>6037288.2400000002</v>
          </cell>
          <cell r="F794">
            <v>0</v>
          </cell>
          <cell r="G794">
            <v>32982989.300000001</v>
          </cell>
        </row>
        <row r="795">
          <cell r="B795">
            <v>512026</v>
          </cell>
          <cell r="C795" t="str">
            <v>CONTRIBUCIONES</v>
          </cell>
          <cell r="D795">
            <v>152145462</v>
          </cell>
          <cell r="E795">
            <v>72910226</v>
          </cell>
          <cell r="F795">
            <v>0</v>
          </cell>
          <cell r="G795">
            <v>225055688</v>
          </cell>
        </row>
        <row r="796">
          <cell r="B796">
            <v>51202601</v>
          </cell>
          <cell r="C796" t="str">
            <v>Contribuciones</v>
          </cell>
          <cell r="D796">
            <v>152145462</v>
          </cell>
          <cell r="E796">
            <v>72910226</v>
          </cell>
          <cell r="F796">
            <v>0</v>
          </cell>
          <cell r="G796">
            <v>225055688</v>
          </cell>
        </row>
        <row r="797">
          <cell r="B797">
            <v>5120260101</v>
          </cell>
          <cell r="C797" t="str">
            <v>Fondo de Compensacion Ambiental</v>
          </cell>
          <cell r="D797">
            <v>152145462</v>
          </cell>
          <cell r="E797">
            <v>72910226</v>
          </cell>
          <cell r="F797">
            <v>0</v>
          </cell>
          <cell r="G797">
            <v>225055688</v>
          </cell>
        </row>
        <row r="798">
          <cell r="B798">
            <v>53</v>
          </cell>
          <cell r="C798" t="str">
            <v>DETERIORO, DEPRECIACIONES, AMORTIZACIONES Y PROVISIONES</v>
          </cell>
          <cell r="D798">
            <v>285931658.89999998</v>
          </cell>
          <cell r="E798">
            <v>45448173.549999997</v>
          </cell>
          <cell r="F798">
            <v>0</v>
          </cell>
          <cell r="G798">
            <v>331379832.44999999</v>
          </cell>
        </row>
        <row r="799">
          <cell r="B799">
            <v>5347</v>
          </cell>
          <cell r="C799" t="str">
            <v>DETERIORO DE CUENTAS POR COBRAR</v>
          </cell>
          <cell r="D799">
            <v>19668412</v>
          </cell>
          <cell r="E799">
            <v>0</v>
          </cell>
          <cell r="F799">
            <v>0</v>
          </cell>
          <cell r="G799">
            <v>19668412</v>
          </cell>
        </row>
        <row r="800">
          <cell r="B800">
            <v>534790</v>
          </cell>
          <cell r="C800" t="str">
            <v>Otras cuentas por cobrar</v>
          </cell>
          <cell r="D800">
            <v>19668412</v>
          </cell>
          <cell r="E800">
            <v>0</v>
          </cell>
          <cell r="F800">
            <v>0</v>
          </cell>
          <cell r="G800">
            <v>19668412</v>
          </cell>
        </row>
        <row r="801">
          <cell r="B801">
            <v>53479001</v>
          </cell>
          <cell r="C801" t="str">
            <v>Incapacidades</v>
          </cell>
          <cell r="D801">
            <v>19668412</v>
          </cell>
          <cell r="E801">
            <v>0</v>
          </cell>
          <cell r="F801">
            <v>0</v>
          </cell>
          <cell r="G801">
            <v>19668412</v>
          </cell>
        </row>
        <row r="802">
          <cell r="B802">
            <v>5347900101</v>
          </cell>
          <cell r="C802" t="str">
            <v>Incapacidades</v>
          </cell>
          <cell r="D802">
            <v>19668412</v>
          </cell>
          <cell r="E802">
            <v>0</v>
          </cell>
          <cell r="F802">
            <v>0</v>
          </cell>
          <cell r="G802">
            <v>19668412</v>
          </cell>
        </row>
        <row r="803">
          <cell r="B803">
            <v>5360</v>
          </cell>
          <cell r="C803" t="str">
            <v>DEPRECIACION DE PROPIEDADES, PLANTA Y EQUIPO</v>
          </cell>
          <cell r="D803">
            <v>266263246.90000001</v>
          </cell>
          <cell r="E803">
            <v>45448173.549999997</v>
          </cell>
          <cell r="F803">
            <v>0</v>
          </cell>
          <cell r="G803">
            <v>311711420.44999999</v>
          </cell>
        </row>
        <row r="804">
          <cell r="B804">
            <v>536001</v>
          </cell>
          <cell r="C804" t="str">
            <v>EDIFICACIONES</v>
          </cell>
          <cell r="D804">
            <v>17296995</v>
          </cell>
          <cell r="E804">
            <v>2882832</v>
          </cell>
          <cell r="F804">
            <v>0</v>
          </cell>
          <cell r="G804">
            <v>20179827</v>
          </cell>
        </row>
        <row r="805">
          <cell r="B805">
            <v>53600101</v>
          </cell>
          <cell r="C805" t="str">
            <v>EDIFICACIONES</v>
          </cell>
          <cell r="D805">
            <v>17296995</v>
          </cell>
          <cell r="E805">
            <v>2882832</v>
          </cell>
          <cell r="F805">
            <v>0</v>
          </cell>
          <cell r="G805">
            <v>20179827</v>
          </cell>
        </row>
        <row r="806">
          <cell r="B806">
            <v>5360010101</v>
          </cell>
          <cell r="C806" t="str">
            <v>Depreciacion edificio sede</v>
          </cell>
          <cell r="D806">
            <v>17296995</v>
          </cell>
          <cell r="E806">
            <v>2882832</v>
          </cell>
          <cell r="F806">
            <v>0</v>
          </cell>
          <cell r="G806">
            <v>20179827</v>
          </cell>
        </row>
        <row r="807">
          <cell r="B807">
            <v>536004</v>
          </cell>
          <cell r="C807" t="str">
            <v>MAQUINARIA Y EQUPO</v>
          </cell>
          <cell r="D807">
            <v>133698</v>
          </cell>
          <cell r="E807">
            <v>22283</v>
          </cell>
          <cell r="F807">
            <v>0</v>
          </cell>
          <cell r="G807">
            <v>155981</v>
          </cell>
        </row>
        <row r="808">
          <cell r="B808">
            <v>53600401</v>
          </cell>
          <cell r="C808" t="str">
            <v>MAQUINARIA Y EQUPO</v>
          </cell>
          <cell r="D808">
            <v>133698</v>
          </cell>
          <cell r="E808">
            <v>22283</v>
          </cell>
          <cell r="F808">
            <v>0</v>
          </cell>
          <cell r="G808">
            <v>155981</v>
          </cell>
        </row>
        <row r="809">
          <cell r="B809">
            <v>5360040101</v>
          </cell>
          <cell r="C809" t="str">
            <v>Depreciacion MAQUINARIA Y EQUIPO</v>
          </cell>
          <cell r="D809">
            <v>133698</v>
          </cell>
          <cell r="E809">
            <v>22283</v>
          </cell>
          <cell r="F809">
            <v>0</v>
          </cell>
          <cell r="G809">
            <v>155981</v>
          </cell>
        </row>
        <row r="810">
          <cell r="B810">
            <v>536005</v>
          </cell>
          <cell r="C810" t="str">
            <v>EQUIPO MEDICO Y CIENTIFICO</v>
          </cell>
          <cell r="D810">
            <v>124694257</v>
          </cell>
          <cell r="E810">
            <v>20782364</v>
          </cell>
          <cell r="F810">
            <v>0</v>
          </cell>
          <cell r="G810">
            <v>145476621</v>
          </cell>
        </row>
        <row r="811">
          <cell r="B811">
            <v>53600501</v>
          </cell>
          <cell r="C811" t="str">
            <v>EQUIPO MEDICO Y CIENTIFICO</v>
          </cell>
          <cell r="D811">
            <v>124694257</v>
          </cell>
          <cell r="E811">
            <v>20782364</v>
          </cell>
          <cell r="F811">
            <v>0</v>
          </cell>
          <cell r="G811">
            <v>145476621</v>
          </cell>
        </row>
        <row r="812">
          <cell r="B812">
            <v>5360050101</v>
          </cell>
          <cell r="C812" t="str">
            <v>Depreciacion Equipo Medico y Cientifico</v>
          </cell>
          <cell r="D812">
            <v>124694257</v>
          </cell>
          <cell r="E812">
            <v>20782364</v>
          </cell>
          <cell r="F812">
            <v>0</v>
          </cell>
          <cell r="G812">
            <v>145476621</v>
          </cell>
        </row>
        <row r="813">
          <cell r="B813">
            <v>536006</v>
          </cell>
          <cell r="C813" t="str">
            <v>MUEBLES, ENSERES Y EQUIPOS DE OFICINA</v>
          </cell>
          <cell r="D813">
            <v>24288823</v>
          </cell>
          <cell r="E813">
            <v>4048289</v>
          </cell>
          <cell r="F813">
            <v>0</v>
          </cell>
          <cell r="G813">
            <v>28337112</v>
          </cell>
        </row>
        <row r="814">
          <cell r="B814">
            <v>53600601</v>
          </cell>
          <cell r="C814" t="str">
            <v>MUEBLES, ENSERES Y EQUIPOS DE OFICINA</v>
          </cell>
          <cell r="D814">
            <v>24288823</v>
          </cell>
          <cell r="E814">
            <v>4048289</v>
          </cell>
          <cell r="F814">
            <v>0</v>
          </cell>
          <cell r="G814">
            <v>28337112</v>
          </cell>
        </row>
        <row r="815">
          <cell r="B815">
            <v>5360060101</v>
          </cell>
          <cell r="C815" t="str">
            <v>Depreciacion Muebles, Enseres y Equipos de Oficina</v>
          </cell>
          <cell r="D815">
            <v>24288823</v>
          </cell>
          <cell r="E815">
            <v>4048289</v>
          </cell>
          <cell r="F815">
            <v>0</v>
          </cell>
          <cell r="G815">
            <v>28337112</v>
          </cell>
        </row>
        <row r="816">
          <cell r="B816">
            <v>536007</v>
          </cell>
          <cell r="C816" t="str">
            <v>EQUIPOS DE COMUNICACION Y COMPUTACION</v>
          </cell>
          <cell r="D816">
            <v>81643934.900000006</v>
          </cell>
          <cell r="E816">
            <v>14674706.550000001</v>
          </cell>
          <cell r="F816">
            <v>0</v>
          </cell>
          <cell r="G816">
            <v>96318641.450000003</v>
          </cell>
        </row>
        <row r="817">
          <cell r="B817">
            <v>53600701</v>
          </cell>
          <cell r="C817" t="str">
            <v>EQUIPOS DE COMUNICACION</v>
          </cell>
          <cell r="D817">
            <v>81643934.900000006</v>
          </cell>
          <cell r="E817">
            <v>14674706.550000001</v>
          </cell>
          <cell r="F817">
            <v>0</v>
          </cell>
          <cell r="G817">
            <v>96318641.450000003</v>
          </cell>
        </row>
        <row r="818">
          <cell r="B818">
            <v>5360070101</v>
          </cell>
          <cell r="C818" t="str">
            <v>Depreciacion Equipos de Comunicacion</v>
          </cell>
          <cell r="D818">
            <v>6212723.5599999996</v>
          </cell>
          <cell r="E818">
            <v>2128610.5499999998</v>
          </cell>
          <cell r="F818">
            <v>0</v>
          </cell>
          <cell r="G818">
            <v>8341334.1100000003</v>
          </cell>
        </row>
        <row r="819">
          <cell r="B819">
            <v>5360070102</v>
          </cell>
          <cell r="C819" t="str">
            <v>Depreciación Equipos de Computacion</v>
          </cell>
          <cell r="D819">
            <v>75431211.340000004</v>
          </cell>
          <cell r="E819">
            <v>12546096</v>
          </cell>
          <cell r="F819">
            <v>0</v>
          </cell>
          <cell r="G819">
            <v>87977307.340000004</v>
          </cell>
        </row>
        <row r="820">
          <cell r="B820">
            <v>536008</v>
          </cell>
          <cell r="C820" t="str">
            <v>EQUIPOS DE TRANSPORTE, TRACCION Y ELEVACION</v>
          </cell>
          <cell r="D820">
            <v>18123590</v>
          </cell>
          <cell r="E820">
            <v>3024039</v>
          </cell>
          <cell r="F820">
            <v>0</v>
          </cell>
          <cell r="G820">
            <v>21147629</v>
          </cell>
        </row>
        <row r="821">
          <cell r="B821">
            <v>53600801</v>
          </cell>
          <cell r="C821" t="str">
            <v>EQUIPOS DE TRANSPORTE, TRACCION Y ELEVACION</v>
          </cell>
          <cell r="D821">
            <v>18123590</v>
          </cell>
          <cell r="E821">
            <v>3024039</v>
          </cell>
          <cell r="F821">
            <v>0</v>
          </cell>
          <cell r="G821">
            <v>21147629</v>
          </cell>
        </row>
        <row r="822">
          <cell r="B822">
            <v>5360080101</v>
          </cell>
          <cell r="C822" t="str">
            <v>Depreciacion Equipos de Transporte, Traccfion y Elevacion</v>
          </cell>
          <cell r="D822">
            <v>18123590</v>
          </cell>
          <cell r="E822">
            <v>3024039</v>
          </cell>
          <cell r="F822">
            <v>0</v>
          </cell>
          <cell r="G822">
            <v>21147629</v>
          </cell>
        </row>
        <row r="823">
          <cell r="B823">
            <v>536009</v>
          </cell>
          <cell r="C823" t="str">
            <v>EQUIPOS DE COMEDOR, COCINA, DESPENSA Y HOTELERIA</v>
          </cell>
          <cell r="D823">
            <v>81949</v>
          </cell>
          <cell r="E823">
            <v>13660</v>
          </cell>
          <cell r="F823">
            <v>0</v>
          </cell>
          <cell r="G823">
            <v>95609</v>
          </cell>
        </row>
        <row r="824">
          <cell r="B824">
            <v>53600901</v>
          </cell>
          <cell r="C824" t="str">
            <v>EQUIPOS DE COMEDOR, COCINA, DESPENSA Y HOTELERIA</v>
          </cell>
          <cell r="D824">
            <v>81949</v>
          </cell>
          <cell r="E824">
            <v>13660</v>
          </cell>
          <cell r="F824">
            <v>0</v>
          </cell>
          <cell r="G824">
            <v>95609</v>
          </cell>
        </row>
        <row r="825">
          <cell r="B825">
            <v>5360090101</v>
          </cell>
          <cell r="C825" t="str">
            <v>Depreciacion Equipos de Comedor, Cocina, Despensa y Hoteleria</v>
          </cell>
          <cell r="D825">
            <v>81949</v>
          </cell>
          <cell r="E825">
            <v>13660</v>
          </cell>
          <cell r="F825">
            <v>0</v>
          </cell>
          <cell r="G825">
            <v>95609</v>
          </cell>
        </row>
        <row r="826">
          <cell r="B826">
            <v>54</v>
          </cell>
          <cell r="C826" t="str">
            <v>TRANSFERENCIAS Y SUBVENCIONES</v>
          </cell>
          <cell r="D826">
            <v>224889626</v>
          </cell>
          <cell r="E826">
            <v>47915404</v>
          </cell>
          <cell r="F826">
            <v>0</v>
          </cell>
          <cell r="G826">
            <v>272805030</v>
          </cell>
        </row>
        <row r="827">
          <cell r="B827">
            <v>5423</v>
          </cell>
          <cell r="C827" t="str">
            <v>Otras Transferencias</v>
          </cell>
          <cell r="D827">
            <v>224889626</v>
          </cell>
          <cell r="E827">
            <v>47915404</v>
          </cell>
          <cell r="F827">
            <v>0</v>
          </cell>
          <cell r="G827">
            <v>272805030</v>
          </cell>
        </row>
        <row r="828">
          <cell r="B828">
            <v>542302</v>
          </cell>
          <cell r="C828" t="str">
            <v>Para Proyectos de Inversion</v>
          </cell>
          <cell r="D828">
            <v>224889626</v>
          </cell>
          <cell r="E828">
            <v>47915404</v>
          </cell>
          <cell r="F828">
            <v>0</v>
          </cell>
          <cell r="G828">
            <v>272805030</v>
          </cell>
        </row>
        <row r="829">
          <cell r="B829">
            <v>54230201</v>
          </cell>
          <cell r="C829" t="str">
            <v>Municipios</v>
          </cell>
          <cell r="D829">
            <v>224889626</v>
          </cell>
          <cell r="E829">
            <v>47915404</v>
          </cell>
          <cell r="F829">
            <v>0</v>
          </cell>
          <cell r="G829">
            <v>272805030</v>
          </cell>
        </row>
        <row r="830">
          <cell r="B830">
            <v>5423020101</v>
          </cell>
          <cell r="C830" t="str">
            <v>Municipios</v>
          </cell>
          <cell r="D830">
            <v>224889626</v>
          </cell>
          <cell r="E830">
            <v>47915404</v>
          </cell>
          <cell r="F830">
            <v>0</v>
          </cell>
          <cell r="G830">
            <v>272805030</v>
          </cell>
        </row>
        <row r="831">
          <cell r="B831">
            <v>55</v>
          </cell>
          <cell r="C831" t="str">
            <v>GASTO PUBLICO SOCIAL</v>
          </cell>
          <cell r="D831">
            <v>9063627811.6399994</v>
          </cell>
          <cell r="E831">
            <v>3518150044.77</v>
          </cell>
          <cell r="F831">
            <v>0</v>
          </cell>
          <cell r="G831">
            <v>12581777856.41</v>
          </cell>
        </row>
        <row r="832">
          <cell r="B832">
            <v>5508</v>
          </cell>
          <cell r="C832" t="str">
            <v>MEDIO AMBIENTE</v>
          </cell>
          <cell r="D832">
            <v>9063627811.6399994</v>
          </cell>
          <cell r="E832">
            <v>3518150044.77</v>
          </cell>
          <cell r="F832">
            <v>0</v>
          </cell>
          <cell r="G832">
            <v>12581777856.41</v>
          </cell>
        </row>
        <row r="833">
          <cell r="B833">
            <v>550801</v>
          </cell>
          <cell r="C833" t="str">
            <v>ACTIVIDADES DE CONSERVACION</v>
          </cell>
          <cell r="D833">
            <v>1887093821.49</v>
          </cell>
          <cell r="E833">
            <v>1923183404.1099999</v>
          </cell>
          <cell r="F833">
            <v>0</v>
          </cell>
          <cell r="G833">
            <v>3810277225.5999999</v>
          </cell>
        </row>
        <row r="834">
          <cell r="B834">
            <v>55080101</v>
          </cell>
          <cell r="C834" t="str">
            <v>AGUA</v>
          </cell>
          <cell r="D834">
            <v>1440269497.49</v>
          </cell>
          <cell r="E834">
            <v>1903725588.1099999</v>
          </cell>
          <cell r="F834">
            <v>0</v>
          </cell>
          <cell r="G834">
            <v>3343995085.5999999</v>
          </cell>
        </row>
        <row r="835">
          <cell r="B835">
            <v>5508010102</v>
          </cell>
          <cell r="C835" t="str">
            <v>Consultorias e interventorias</v>
          </cell>
          <cell r="D835">
            <v>130776855.20999999</v>
          </cell>
          <cell r="E835">
            <v>0</v>
          </cell>
          <cell r="F835">
            <v>0</v>
          </cell>
          <cell r="G835">
            <v>130776855.20999999</v>
          </cell>
        </row>
        <row r="836">
          <cell r="B836">
            <v>5508010106</v>
          </cell>
          <cell r="C836" t="str">
            <v>Reforestacion</v>
          </cell>
          <cell r="D836">
            <v>0</v>
          </cell>
          <cell r="E836">
            <v>173436307.30000001</v>
          </cell>
          <cell r="F836">
            <v>0</v>
          </cell>
          <cell r="G836">
            <v>173436307.30000001</v>
          </cell>
        </row>
        <row r="837">
          <cell r="B837">
            <v>5508010107</v>
          </cell>
          <cell r="C837" t="str">
            <v>Obras civiles y mantenimiento de obras</v>
          </cell>
          <cell r="D837">
            <v>236636160</v>
          </cell>
          <cell r="E837">
            <v>1208231240.4000001</v>
          </cell>
          <cell r="F837">
            <v>0</v>
          </cell>
          <cell r="G837">
            <v>1444867400.4000001</v>
          </cell>
        </row>
        <row r="838">
          <cell r="B838">
            <v>5508010111</v>
          </cell>
          <cell r="C838" t="str">
            <v>Estudios Hidrologicos</v>
          </cell>
          <cell r="D838">
            <v>772138909.45000005</v>
          </cell>
          <cell r="E838">
            <v>403361343.89999998</v>
          </cell>
          <cell r="F838">
            <v>0</v>
          </cell>
          <cell r="G838">
            <v>1175500253.3499999</v>
          </cell>
        </row>
        <row r="839">
          <cell r="B839">
            <v>5508010112</v>
          </cell>
          <cell r="C839" t="str">
            <v>Recuperacion y proteccion de especies y ecosistemas</v>
          </cell>
          <cell r="D839">
            <v>194128452</v>
          </cell>
          <cell r="E839">
            <v>26615446</v>
          </cell>
          <cell r="F839">
            <v>0</v>
          </cell>
          <cell r="G839">
            <v>220743898</v>
          </cell>
        </row>
        <row r="840">
          <cell r="B840">
            <v>5508010113</v>
          </cell>
          <cell r="C840" t="str">
            <v>Honorarios</v>
          </cell>
          <cell r="D840">
            <v>6800000</v>
          </cell>
          <cell r="E840">
            <v>0</v>
          </cell>
          <cell r="F840">
            <v>0</v>
          </cell>
          <cell r="G840">
            <v>6800000</v>
          </cell>
        </row>
        <row r="841">
          <cell r="B841">
            <v>5508010190</v>
          </cell>
          <cell r="C841" t="str">
            <v>Iva Actividades Conservacion-agua</v>
          </cell>
          <cell r="D841">
            <v>99789120.829999998</v>
          </cell>
          <cell r="E841">
            <v>92081250.510000005</v>
          </cell>
          <cell r="F841">
            <v>0</v>
          </cell>
          <cell r="G841">
            <v>191870371.34</v>
          </cell>
        </row>
        <row r="842">
          <cell r="B842">
            <v>55080102</v>
          </cell>
          <cell r="C842" t="str">
            <v>AIRE</v>
          </cell>
          <cell r="D842">
            <v>446824324</v>
          </cell>
          <cell r="E842">
            <v>19457816</v>
          </cell>
          <cell r="F842">
            <v>0</v>
          </cell>
          <cell r="G842">
            <v>466282140</v>
          </cell>
        </row>
        <row r="843">
          <cell r="B843">
            <v>5508010204</v>
          </cell>
          <cell r="C843" t="str">
            <v>Servicios</v>
          </cell>
          <cell r="D843">
            <v>81755530</v>
          </cell>
          <cell r="E843">
            <v>16351106</v>
          </cell>
          <cell r="F843">
            <v>0</v>
          </cell>
          <cell r="G843">
            <v>98106636</v>
          </cell>
        </row>
        <row r="844">
          <cell r="B844">
            <v>5508010205</v>
          </cell>
          <cell r="C844" t="str">
            <v>Monitoreo ambiental</v>
          </cell>
          <cell r="D844">
            <v>213535244</v>
          </cell>
          <cell r="E844">
            <v>0</v>
          </cell>
          <cell r="F844">
            <v>0</v>
          </cell>
          <cell r="G844">
            <v>213535244</v>
          </cell>
        </row>
        <row r="845">
          <cell r="B845">
            <v>5508010209</v>
          </cell>
          <cell r="C845" t="str">
            <v>Analisis de laboratorio</v>
          </cell>
          <cell r="D845">
            <v>114285714</v>
          </cell>
          <cell r="E845">
            <v>0</v>
          </cell>
          <cell r="F845">
            <v>0</v>
          </cell>
          <cell r="G845">
            <v>114285714</v>
          </cell>
        </row>
        <row r="846">
          <cell r="B846">
            <v>5508010290</v>
          </cell>
          <cell r="C846" t="str">
            <v>Iva Actividades Conservacion Aire</v>
          </cell>
          <cell r="D846">
            <v>37247836</v>
          </cell>
          <cell r="E846">
            <v>3106710</v>
          </cell>
          <cell r="F846">
            <v>0</v>
          </cell>
          <cell r="G846">
            <v>40354546</v>
          </cell>
        </row>
        <row r="847">
          <cell r="B847">
            <v>550802</v>
          </cell>
          <cell r="C847" t="str">
            <v>ACTIVIDADES DE RECUPERACIÓN</v>
          </cell>
          <cell r="D847">
            <v>6238315091.1499996</v>
          </cell>
          <cell r="E847">
            <v>1455166640.6600001</v>
          </cell>
          <cell r="F847">
            <v>0</v>
          </cell>
          <cell r="G847">
            <v>7693481731.8100004</v>
          </cell>
        </row>
        <row r="848">
          <cell r="B848">
            <v>55080201</v>
          </cell>
          <cell r="C848" t="str">
            <v>AGUA</v>
          </cell>
          <cell r="D848">
            <v>5973393424.7600002</v>
          </cell>
          <cell r="E848">
            <v>1414980807.3299999</v>
          </cell>
          <cell r="F848">
            <v>0</v>
          </cell>
          <cell r="G848">
            <v>7388374232.0900002</v>
          </cell>
        </row>
        <row r="849">
          <cell r="B849">
            <v>5508020101</v>
          </cell>
          <cell r="C849" t="str">
            <v>Consultorias e Interventorias</v>
          </cell>
          <cell r="D849">
            <v>258100718.09</v>
          </cell>
          <cell r="E849">
            <v>98675867.450000003</v>
          </cell>
          <cell r="F849">
            <v>0</v>
          </cell>
          <cell r="G849">
            <v>356776585.54000002</v>
          </cell>
        </row>
        <row r="850">
          <cell r="B850">
            <v>5508020102</v>
          </cell>
          <cell r="C850" t="str">
            <v>Obras civiles y mantenimiento de obras</v>
          </cell>
          <cell r="D850">
            <v>5625679636.3299999</v>
          </cell>
          <cell r="E850">
            <v>581995906.25</v>
          </cell>
          <cell r="F850">
            <v>0</v>
          </cell>
          <cell r="G850">
            <v>6207675542.5799999</v>
          </cell>
        </row>
        <row r="851">
          <cell r="B851">
            <v>5508020107</v>
          </cell>
          <cell r="C851" t="str">
            <v>Mantenimiento cuerpos de agua</v>
          </cell>
          <cell r="D851">
            <v>0</v>
          </cell>
          <cell r="E851">
            <v>709282788.82000005</v>
          </cell>
          <cell r="F851">
            <v>0</v>
          </cell>
          <cell r="G851">
            <v>709282788.82000005</v>
          </cell>
        </row>
        <row r="852">
          <cell r="B852">
            <v>5508020190</v>
          </cell>
          <cell r="C852" t="str">
            <v>Iva actividades recuperacion agua</v>
          </cell>
          <cell r="D852">
            <v>89613070.340000004</v>
          </cell>
          <cell r="E852">
            <v>25026244.809999999</v>
          </cell>
          <cell r="F852">
            <v>0</v>
          </cell>
          <cell r="G852">
            <v>114639315.15000001</v>
          </cell>
        </row>
        <row r="853">
          <cell r="B853">
            <v>55080204</v>
          </cell>
          <cell r="C853" t="str">
            <v>FLORA Y FAUNA</v>
          </cell>
          <cell r="D853">
            <v>264921666.38999999</v>
          </cell>
          <cell r="E853">
            <v>40185833.329999998</v>
          </cell>
          <cell r="F853">
            <v>0</v>
          </cell>
          <cell r="G853">
            <v>305107499.72000003</v>
          </cell>
        </row>
        <row r="854">
          <cell r="B854">
            <v>5508020405</v>
          </cell>
          <cell r="C854" t="str">
            <v>Recuperacion y proteciion de especies</v>
          </cell>
          <cell r="D854">
            <v>222623249.06999999</v>
          </cell>
          <cell r="E854">
            <v>33769607.840000004</v>
          </cell>
          <cell r="F854">
            <v>0</v>
          </cell>
          <cell r="G854">
            <v>256392856.91</v>
          </cell>
        </row>
        <row r="855">
          <cell r="B855">
            <v>5508020490</v>
          </cell>
          <cell r="C855" t="str">
            <v>Iva actividades recuperacion flora</v>
          </cell>
          <cell r="D855">
            <v>42298417.32</v>
          </cell>
          <cell r="E855">
            <v>6416225.4900000002</v>
          </cell>
          <cell r="F855">
            <v>0</v>
          </cell>
          <cell r="G855">
            <v>48714642.810000002</v>
          </cell>
        </row>
        <row r="856">
          <cell r="B856">
            <v>550805</v>
          </cell>
          <cell r="C856" t="str">
            <v>EDUCACIÓN, CAPACITACIÓN Y DIVULGACION</v>
          </cell>
          <cell r="D856">
            <v>938218899</v>
          </cell>
          <cell r="E856">
            <v>139800000</v>
          </cell>
          <cell r="F856">
            <v>0</v>
          </cell>
          <cell r="G856">
            <v>1078018899</v>
          </cell>
        </row>
        <row r="857">
          <cell r="B857">
            <v>55080501</v>
          </cell>
          <cell r="C857" t="str">
            <v>AGUA</v>
          </cell>
          <cell r="D857">
            <v>838218899</v>
          </cell>
          <cell r="E857">
            <v>69800000</v>
          </cell>
          <cell r="F857">
            <v>0</v>
          </cell>
          <cell r="G857">
            <v>908018899</v>
          </cell>
        </row>
        <row r="858">
          <cell r="B858">
            <v>5508050101</v>
          </cell>
          <cell r="C858" t="str">
            <v>Materiales y Suministros</v>
          </cell>
          <cell r="D858">
            <v>6690000</v>
          </cell>
          <cell r="E858">
            <v>0</v>
          </cell>
          <cell r="F858">
            <v>0</v>
          </cell>
          <cell r="G858">
            <v>6690000</v>
          </cell>
        </row>
        <row r="859">
          <cell r="B859">
            <v>5508050105</v>
          </cell>
          <cell r="C859" t="str">
            <v>Educacion y Promocion Ambiental</v>
          </cell>
          <cell r="D859">
            <v>540415000</v>
          </cell>
          <cell r="E859">
            <v>0</v>
          </cell>
          <cell r="F859">
            <v>0</v>
          </cell>
          <cell r="G859">
            <v>540415000</v>
          </cell>
        </row>
        <row r="860">
          <cell r="B860">
            <v>5508050106</v>
          </cell>
          <cell r="C860" t="str">
            <v>Divulgacion y socializacion de actividades</v>
          </cell>
          <cell r="D860">
            <v>286408087.94</v>
          </cell>
          <cell r="E860">
            <v>68863156.469999999</v>
          </cell>
          <cell r="F860">
            <v>0</v>
          </cell>
          <cell r="G860">
            <v>355271244.41000003</v>
          </cell>
        </row>
        <row r="861">
          <cell r="B861">
            <v>5508050190</v>
          </cell>
          <cell r="C861" t="str">
            <v>IVA Actividades Educacion,capacitacion</v>
          </cell>
          <cell r="D861">
            <v>4705811.0599999996</v>
          </cell>
          <cell r="E861">
            <v>936843.53</v>
          </cell>
          <cell r="F861">
            <v>0</v>
          </cell>
          <cell r="G861">
            <v>5642654.5899999999</v>
          </cell>
        </row>
        <row r="862">
          <cell r="B862">
            <v>55080504</v>
          </cell>
          <cell r="C862" t="str">
            <v>FLORA Y FAUNA</v>
          </cell>
          <cell r="D862">
            <v>100000000</v>
          </cell>
          <cell r="E862">
            <v>70000000</v>
          </cell>
          <cell r="F862">
            <v>0</v>
          </cell>
          <cell r="G862">
            <v>170000000</v>
          </cell>
        </row>
        <row r="863">
          <cell r="B863">
            <v>5508050405</v>
          </cell>
          <cell r="C863" t="str">
            <v>Educacion y Promocion Ambiental</v>
          </cell>
          <cell r="D863">
            <v>100000000</v>
          </cell>
          <cell r="E863">
            <v>0</v>
          </cell>
          <cell r="F863">
            <v>0</v>
          </cell>
          <cell r="G863">
            <v>100000000</v>
          </cell>
        </row>
        <row r="864">
          <cell r="B864">
            <v>5508050406</v>
          </cell>
          <cell r="C864" t="str">
            <v>Divulgacion y socializacion de actividades</v>
          </cell>
          <cell r="D864">
            <v>0</v>
          </cell>
          <cell r="E864">
            <v>70000000</v>
          </cell>
          <cell r="F864">
            <v>0</v>
          </cell>
          <cell r="G864">
            <v>70000000</v>
          </cell>
        </row>
        <row r="865">
          <cell r="B865">
            <v>57</v>
          </cell>
          <cell r="C865" t="str">
            <v>OPERACIONES INTERINSTITUCIONALES</v>
          </cell>
          <cell r="D865">
            <v>1428423</v>
          </cell>
          <cell r="E865">
            <v>0</v>
          </cell>
          <cell r="F865">
            <v>0</v>
          </cell>
          <cell r="G865">
            <v>1428423</v>
          </cell>
        </row>
        <row r="866">
          <cell r="B866">
            <v>5720</v>
          </cell>
          <cell r="C866" t="str">
            <v>OPERACIONES DE ENLACE</v>
          </cell>
          <cell r="D866">
            <v>1428423</v>
          </cell>
          <cell r="E866">
            <v>0</v>
          </cell>
          <cell r="F866">
            <v>0</v>
          </cell>
          <cell r="G866">
            <v>1428423</v>
          </cell>
        </row>
        <row r="867">
          <cell r="B867">
            <v>572080</v>
          </cell>
          <cell r="C867" t="str">
            <v>RECAUDOS</v>
          </cell>
          <cell r="D867">
            <v>1428423</v>
          </cell>
          <cell r="E867">
            <v>0</v>
          </cell>
          <cell r="F867">
            <v>0</v>
          </cell>
          <cell r="G867">
            <v>1428423</v>
          </cell>
        </row>
        <row r="868">
          <cell r="B868">
            <v>57208001</v>
          </cell>
          <cell r="C868" t="str">
            <v>Recaudos</v>
          </cell>
          <cell r="D868">
            <v>1428423</v>
          </cell>
          <cell r="E868">
            <v>0</v>
          </cell>
          <cell r="F868">
            <v>0</v>
          </cell>
          <cell r="G868">
            <v>1428423</v>
          </cell>
        </row>
        <row r="869">
          <cell r="B869">
            <v>5720800101</v>
          </cell>
          <cell r="C869" t="str">
            <v>Recaudos</v>
          </cell>
          <cell r="D869">
            <v>1428423</v>
          </cell>
          <cell r="E869">
            <v>0</v>
          </cell>
          <cell r="F869">
            <v>0</v>
          </cell>
          <cell r="G869">
            <v>1428423</v>
          </cell>
        </row>
        <row r="870">
          <cell r="B870">
            <v>58</v>
          </cell>
          <cell r="C870" t="str">
            <v>OTROS GASTOS</v>
          </cell>
          <cell r="D870">
            <v>40272199.149999999</v>
          </cell>
          <cell r="E870">
            <v>4359809.8</v>
          </cell>
          <cell r="F870">
            <v>12100</v>
          </cell>
          <cell r="G870">
            <v>44619908.950000003</v>
          </cell>
          <cell r="H870" t="str">
            <v>ok</v>
          </cell>
        </row>
        <row r="871">
          <cell r="B871">
            <v>5802</v>
          </cell>
          <cell r="C871" t="str">
            <v>COMISIONES</v>
          </cell>
          <cell r="D871">
            <v>32802412.210000001</v>
          </cell>
          <cell r="E871">
            <v>2499692.58</v>
          </cell>
          <cell r="F871">
            <v>12100</v>
          </cell>
          <cell r="G871">
            <v>35290004.789999999</v>
          </cell>
        </row>
        <row r="872">
          <cell r="B872">
            <v>580237</v>
          </cell>
          <cell r="C872" t="str">
            <v>COMISIONES SOBRE RECURSOS ENTREGADO EN ADMINISTRACION</v>
          </cell>
          <cell r="D872">
            <v>46280</v>
          </cell>
          <cell r="E872">
            <v>0</v>
          </cell>
          <cell r="F872">
            <v>0</v>
          </cell>
          <cell r="G872">
            <v>46280</v>
          </cell>
        </row>
        <row r="873">
          <cell r="B873">
            <v>58023701</v>
          </cell>
          <cell r="C873" t="str">
            <v>COMISIONES SOBRE RECURSOS ENTREGADOS EN ADMINISTRACION</v>
          </cell>
          <cell r="D873">
            <v>46280</v>
          </cell>
          <cell r="E873">
            <v>0</v>
          </cell>
          <cell r="F873">
            <v>0</v>
          </cell>
          <cell r="G873">
            <v>46280</v>
          </cell>
        </row>
        <row r="874">
          <cell r="B874">
            <v>5802370101</v>
          </cell>
          <cell r="C874" t="str">
            <v>COMISION SOBRE RECUR.ENTREGADO EN ADMON</v>
          </cell>
          <cell r="D874">
            <v>46280</v>
          </cell>
          <cell r="E874">
            <v>0</v>
          </cell>
          <cell r="F874">
            <v>0</v>
          </cell>
          <cell r="G874">
            <v>46280</v>
          </cell>
        </row>
        <row r="875">
          <cell r="B875">
            <v>580237010101</v>
          </cell>
          <cell r="C875" t="str">
            <v>COMISION SOBRE RECUR.ENTRAGADO EN ADMON</v>
          </cell>
          <cell r="D875">
            <v>44000</v>
          </cell>
          <cell r="E875">
            <v>0</v>
          </cell>
          <cell r="F875">
            <v>0</v>
          </cell>
          <cell r="G875">
            <v>44000</v>
          </cell>
        </row>
        <row r="876">
          <cell r="B876">
            <v>580237010102</v>
          </cell>
          <cell r="C876" t="str">
            <v>IVA-COMISION SOBRE RECUR.ENTREGADO EN ADMON</v>
          </cell>
          <cell r="D876">
            <v>2280</v>
          </cell>
          <cell r="E876">
            <v>0</v>
          </cell>
          <cell r="F876">
            <v>0</v>
          </cell>
          <cell r="G876">
            <v>2280</v>
          </cell>
        </row>
        <row r="877">
          <cell r="B877">
            <v>580240</v>
          </cell>
          <cell r="C877" t="str">
            <v>COMISIONES SERVICIOS FINANCIEROS</v>
          </cell>
          <cell r="D877">
            <v>32756132.210000001</v>
          </cell>
          <cell r="E877">
            <v>2499692.58</v>
          </cell>
          <cell r="F877">
            <v>12100</v>
          </cell>
          <cell r="G877">
            <v>35243724.789999999</v>
          </cell>
        </row>
        <row r="878">
          <cell r="B878">
            <v>58024001</v>
          </cell>
          <cell r="C878" t="str">
            <v>COMISIONES Y OTROS GASTOS BANCARIOS</v>
          </cell>
          <cell r="D878">
            <v>32756132.210000001</v>
          </cell>
          <cell r="E878">
            <v>2499692.58</v>
          </cell>
          <cell r="F878">
            <v>12100</v>
          </cell>
          <cell r="G878">
            <v>35243724.789999999</v>
          </cell>
        </row>
        <row r="879">
          <cell r="B879">
            <v>5802400101</v>
          </cell>
          <cell r="C879" t="str">
            <v>Comisiones y Otros Gastos Bancarios</v>
          </cell>
          <cell r="D879">
            <v>11481034.279999999</v>
          </cell>
          <cell r="E879">
            <v>2480414.58</v>
          </cell>
          <cell r="F879">
            <v>12100</v>
          </cell>
          <cell r="G879">
            <v>13949348.859999999</v>
          </cell>
        </row>
        <row r="880">
          <cell r="B880">
            <v>580240010101</v>
          </cell>
          <cell r="C880" t="str">
            <v>Comisiones y Otros Gastos Bancarios</v>
          </cell>
          <cell r="D880">
            <v>9631245</v>
          </cell>
          <cell r="E880">
            <v>2071428</v>
          </cell>
          <cell r="F880">
            <v>12100</v>
          </cell>
          <cell r="G880">
            <v>11690573</v>
          </cell>
        </row>
        <row r="881">
          <cell r="B881">
            <v>580240010102</v>
          </cell>
          <cell r="C881" t="str">
            <v>IVA POR COMISIONES Y OTROS GASTOS BANCARIOS</v>
          </cell>
          <cell r="D881">
            <v>1741571.2</v>
          </cell>
          <cell r="E881">
            <v>388980.5</v>
          </cell>
          <cell r="F881">
            <v>0</v>
          </cell>
          <cell r="G881">
            <v>2130551.7000000002</v>
          </cell>
        </row>
        <row r="882">
          <cell r="B882">
            <v>580240010103</v>
          </cell>
          <cell r="C882" t="str">
            <v>Retefuente en comisiones bancarias</v>
          </cell>
          <cell r="D882">
            <v>108218.08</v>
          </cell>
          <cell r="E882">
            <v>20006.080000000002</v>
          </cell>
          <cell r="F882">
            <v>0</v>
          </cell>
          <cell r="G882">
            <v>128224.16</v>
          </cell>
        </row>
        <row r="883">
          <cell r="B883">
            <v>5802400102</v>
          </cell>
          <cell r="C883" t="str">
            <v>Comisiones Bancarias-Encargo Fiduciario</v>
          </cell>
          <cell r="D883">
            <v>21275097.93</v>
          </cell>
          <cell r="E883">
            <v>19278</v>
          </cell>
          <cell r="F883">
            <v>0</v>
          </cell>
          <cell r="G883">
            <v>21294375.93</v>
          </cell>
        </row>
        <row r="884">
          <cell r="B884">
            <v>580240010201</v>
          </cell>
          <cell r="C884" t="str">
            <v>Comisiones Bancarias-Encargo Fiduciario</v>
          </cell>
          <cell r="D884">
            <v>21250777.93</v>
          </cell>
          <cell r="E884">
            <v>16200</v>
          </cell>
          <cell r="F884">
            <v>0</v>
          </cell>
          <cell r="G884">
            <v>21266977.93</v>
          </cell>
        </row>
        <row r="885">
          <cell r="B885">
            <v>580240010202</v>
          </cell>
          <cell r="C885" t="str">
            <v>Iva- Comisiones Bancarias-Encargo Fiduciario</v>
          </cell>
          <cell r="D885">
            <v>24320</v>
          </cell>
          <cell r="E885">
            <v>3078</v>
          </cell>
          <cell r="F885">
            <v>0</v>
          </cell>
          <cell r="G885">
            <v>27398</v>
          </cell>
        </row>
        <row r="886">
          <cell r="B886">
            <v>5890</v>
          </cell>
          <cell r="C886" t="str">
            <v>GASTOS DIVERSOS</v>
          </cell>
          <cell r="D886">
            <v>7469786.9400000004</v>
          </cell>
          <cell r="E886">
            <v>1860117.22</v>
          </cell>
          <cell r="F886">
            <v>0</v>
          </cell>
          <cell r="G886">
            <v>9329904.1600000001</v>
          </cell>
        </row>
        <row r="887">
          <cell r="B887">
            <v>589012</v>
          </cell>
          <cell r="C887" t="str">
            <v>SENTENCIAS</v>
          </cell>
          <cell r="D887">
            <v>7428636</v>
          </cell>
          <cell r="E887">
            <v>1857159</v>
          </cell>
          <cell r="F887">
            <v>0</v>
          </cell>
          <cell r="G887">
            <v>9285795</v>
          </cell>
        </row>
        <row r="888">
          <cell r="B888">
            <v>58901201</v>
          </cell>
          <cell r="C888" t="str">
            <v>SENTENCIAS</v>
          </cell>
          <cell r="D888">
            <v>7428636</v>
          </cell>
          <cell r="E888">
            <v>1857159</v>
          </cell>
          <cell r="F888">
            <v>0</v>
          </cell>
          <cell r="G888">
            <v>9285795</v>
          </cell>
        </row>
        <row r="889">
          <cell r="B889">
            <v>5890120101</v>
          </cell>
          <cell r="C889" t="str">
            <v>Sentencias</v>
          </cell>
          <cell r="D889">
            <v>7428636</v>
          </cell>
          <cell r="E889">
            <v>1857159</v>
          </cell>
          <cell r="F889">
            <v>0</v>
          </cell>
          <cell r="G889">
            <v>9285795</v>
          </cell>
        </row>
        <row r="890">
          <cell r="B890">
            <v>589090</v>
          </cell>
          <cell r="C890" t="str">
            <v>OTROS GASTOS DIVERSOS</v>
          </cell>
          <cell r="D890">
            <v>41150.94</v>
          </cell>
          <cell r="E890">
            <v>2958.22</v>
          </cell>
          <cell r="F890">
            <v>0</v>
          </cell>
          <cell r="G890">
            <v>44109.16</v>
          </cell>
        </row>
        <row r="891">
          <cell r="B891">
            <v>58909090</v>
          </cell>
          <cell r="C891" t="str">
            <v>OTROS GASTOS</v>
          </cell>
          <cell r="D891">
            <v>41150.94</v>
          </cell>
          <cell r="E891">
            <v>2958.22</v>
          </cell>
          <cell r="F891">
            <v>0</v>
          </cell>
          <cell r="G891">
            <v>44109.16</v>
          </cell>
        </row>
        <row r="892">
          <cell r="B892">
            <v>5890909002</v>
          </cell>
          <cell r="C892" t="str">
            <v>AJUSTES AL PESO</v>
          </cell>
          <cell r="D892">
            <v>41150.94</v>
          </cell>
          <cell r="E892">
            <v>2958.22</v>
          </cell>
          <cell r="F892">
            <v>0</v>
          </cell>
          <cell r="G892">
            <v>44109.16</v>
          </cell>
        </row>
        <row r="893">
          <cell r="B893">
            <v>589090900201</v>
          </cell>
          <cell r="C893" t="str">
            <v>Ajuste al peso</v>
          </cell>
          <cell r="D893">
            <v>41150.94</v>
          </cell>
          <cell r="E893">
            <v>2958.22</v>
          </cell>
          <cell r="F893">
            <v>0</v>
          </cell>
          <cell r="G893">
            <v>44109.16</v>
          </cell>
        </row>
        <row r="894">
          <cell r="B894">
            <v>8</v>
          </cell>
          <cell r="C894" t="str">
            <v>CUENTAS DE ORDEN DEUDORAS</v>
          </cell>
          <cell r="D894">
            <v>0</v>
          </cell>
          <cell r="E894">
            <v>25352684846.349998</v>
          </cell>
          <cell r="F894">
            <v>25352684846.349998</v>
          </cell>
          <cell r="G894">
            <v>0</v>
          </cell>
        </row>
        <row r="895">
          <cell r="B895">
            <v>81</v>
          </cell>
          <cell r="C895" t="str">
            <v>ACTIVOS CONTINGENTES</v>
          </cell>
          <cell r="D895">
            <v>3073583885.0799999</v>
          </cell>
          <cell r="E895">
            <v>92282.77</v>
          </cell>
          <cell r="F895">
            <v>5031724.1900000004</v>
          </cell>
          <cell r="G895">
            <v>3068644443.6599998</v>
          </cell>
        </row>
        <row r="896">
          <cell r="B896">
            <v>8120</v>
          </cell>
          <cell r="C896" t="str">
            <v>LITIGIOS Y MECANISMOS ALTERNATIVOS DE SOLUCIÓN DE CONFLICTOS</v>
          </cell>
          <cell r="D896">
            <v>419263960.31999999</v>
          </cell>
          <cell r="E896">
            <v>92282.77</v>
          </cell>
          <cell r="F896">
            <v>3933165.61</v>
          </cell>
          <cell r="G896">
            <v>415423077.48000002</v>
          </cell>
        </row>
        <row r="897">
          <cell r="B897">
            <v>812090</v>
          </cell>
          <cell r="C897" t="str">
            <v>OTROS LITIGIOS Y MECANISMOS ALTERNATIVOS DE SOLUCIÓN DE CONFLICTOS</v>
          </cell>
          <cell r="D897">
            <v>419263960.31999999</v>
          </cell>
          <cell r="E897">
            <v>92282.77</v>
          </cell>
          <cell r="F897">
            <v>3933165.61</v>
          </cell>
          <cell r="G897">
            <v>415423077.48000002</v>
          </cell>
        </row>
        <row r="898">
          <cell r="B898">
            <v>81209001</v>
          </cell>
          <cell r="C898" t="str">
            <v>TITULOS JUDICIALES</v>
          </cell>
          <cell r="D898">
            <v>419263960.31999999</v>
          </cell>
          <cell r="E898">
            <v>92282.77</v>
          </cell>
          <cell r="F898">
            <v>3933165.61</v>
          </cell>
          <cell r="G898">
            <v>415423077.48000002</v>
          </cell>
        </row>
        <row r="899">
          <cell r="B899">
            <v>8120900101</v>
          </cell>
          <cell r="C899" t="str">
            <v>Títulos Judiciales</v>
          </cell>
          <cell r="D899">
            <v>419263960.31999999</v>
          </cell>
          <cell r="E899">
            <v>92282.77</v>
          </cell>
          <cell r="F899">
            <v>3933165.61</v>
          </cell>
          <cell r="G899">
            <v>415423077.48000002</v>
          </cell>
        </row>
        <row r="900">
          <cell r="B900">
            <v>8190</v>
          </cell>
          <cell r="C900" t="str">
            <v>OTROS ACTIVOS CONTINGENTES</v>
          </cell>
          <cell r="D900">
            <v>2654319924.7600002</v>
          </cell>
          <cell r="E900">
            <v>0</v>
          </cell>
          <cell r="F900">
            <v>1098558.58</v>
          </cell>
          <cell r="G900">
            <v>2653221366.1799998</v>
          </cell>
        </row>
        <row r="901">
          <cell r="B901">
            <v>819003</v>
          </cell>
          <cell r="C901" t="str">
            <v>INTERESES DE MORA</v>
          </cell>
          <cell r="D901">
            <v>2619513930</v>
          </cell>
          <cell r="E901">
            <v>0</v>
          </cell>
          <cell r="F901">
            <v>1089608</v>
          </cell>
          <cell r="G901">
            <v>2618424322</v>
          </cell>
        </row>
        <row r="902">
          <cell r="B902">
            <v>81900301</v>
          </cell>
          <cell r="C902" t="str">
            <v>Intereses de Mora</v>
          </cell>
          <cell r="D902">
            <v>2619513930</v>
          </cell>
          <cell r="E902">
            <v>0</v>
          </cell>
          <cell r="F902">
            <v>1089608</v>
          </cell>
          <cell r="G902">
            <v>2618424322</v>
          </cell>
        </row>
        <row r="903">
          <cell r="B903">
            <v>8190030101</v>
          </cell>
          <cell r="C903" t="str">
            <v>Tasa por Uso de Agua</v>
          </cell>
          <cell r="D903">
            <v>590848739</v>
          </cell>
          <cell r="E903">
            <v>0</v>
          </cell>
          <cell r="F903">
            <v>174422</v>
          </cell>
          <cell r="G903">
            <v>590674317</v>
          </cell>
        </row>
        <row r="904">
          <cell r="B904">
            <v>8190030102</v>
          </cell>
          <cell r="C904" t="str">
            <v>Tasa Retributiva</v>
          </cell>
          <cell r="D904">
            <v>1891696581</v>
          </cell>
          <cell r="E904">
            <v>0</v>
          </cell>
          <cell r="F904">
            <v>107604</v>
          </cell>
          <cell r="G904">
            <v>1891588977</v>
          </cell>
        </row>
        <row r="905">
          <cell r="B905">
            <v>8190030103</v>
          </cell>
          <cell r="C905" t="str">
            <v>Seguimiento</v>
          </cell>
          <cell r="D905">
            <v>90671706</v>
          </cell>
          <cell r="E905">
            <v>0</v>
          </cell>
          <cell r="F905">
            <v>807582</v>
          </cell>
          <cell r="G905">
            <v>89864124</v>
          </cell>
        </row>
        <row r="906">
          <cell r="B906">
            <v>8190030104</v>
          </cell>
          <cell r="C906" t="str">
            <v>Multas</v>
          </cell>
          <cell r="D906">
            <v>42162298</v>
          </cell>
          <cell r="E906">
            <v>0</v>
          </cell>
          <cell r="F906">
            <v>0</v>
          </cell>
          <cell r="G906">
            <v>42162298</v>
          </cell>
        </row>
        <row r="907">
          <cell r="B907">
            <v>8190030105</v>
          </cell>
          <cell r="C907" t="str">
            <v>Otros Ingresos</v>
          </cell>
          <cell r="D907">
            <v>4134606</v>
          </cell>
          <cell r="E907">
            <v>0</v>
          </cell>
          <cell r="F907">
            <v>0</v>
          </cell>
          <cell r="G907">
            <v>4134606</v>
          </cell>
        </row>
        <row r="908">
          <cell r="B908">
            <v>819090</v>
          </cell>
          <cell r="C908" t="str">
            <v>Otros Activos Contingentes</v>
          </cell>
          <cell r="D908">
            <v>34805994.759999998</v>
          </cell>
          <cell r="E908">
            <v>0</v>
          </cell>
          <cell r="F908">
            <v>8950.58</v>
          </cell>
          <cell r="G908">
            <v>34797044.18</v>
          </cell>
        </row>
        <row r="909">
          <cell r="B909">
            <v>81909001</v>
          </cell>
          <cell r="C909" t="str">
            <v>Ingresos no Tributarios</v>
          </cell>
          <cell r="D909">
            <v>34805994.759999998</v>
          </cell>
          <cell r="E909">
            <v>0</v>
          </cell>
          <cell r="F909">
            <v>8950.58</v>
          </cell>
          <cell r="G909">
            <v>34797044.18</v>
          </cell>
        </row>
        <row r="910">
          <cell r="B910">
            <v>8190900101</v>
          </cell>
          <cell r="C910" t="str">
            <v>Tasa por Uso de Agua</v>
          </cell>
          <cell r="D910">
            <v>28584945.550000001</v>
          </cell>
          <cell r="E910">
            <v>0</v>
          </cell>
          <cell r="F910">
            <v>8950.58</v>
          </cell>
          <cell r="G910">
            <v>28575994.969999999</v>
          </cell>
        </row>
        <row r="911">
          <cell r="B911">
            <v>8190900102</v>
          </cell>
          <cell r="C911" t="str">
            <v>Tasa Retributiva</v>
          </cell>
          <cell r="D911">
            <v>6221049.21</v>
          </cell>
          <cell r="E911">
            <v>0</v>
          </cell>
          <cell r="F911">
            <v>0</v>
          </cell>
          <cell r="G911">
            <v>6221049.21</v>
          </cell>
        </row>
        <row r="912">
          <cell r="B912">
            <v>83</v>
          </cell>
          <cell r="C912" t="str">
            <v>DEUDORAS DE CONTROL</v>
          </cell>
          <cell r="D912">
            <v>5706242348.4899998</v>
          </cell>
          <cell r="E912">
            <v>23849921642.470001</v>
          </cell>
          <cell r="F912">
            <v>1497639196.9200001</v>
          </cell>
          <cell r="G912">
            <v>28058524794.040001</v>
          </cell>
        </row>
        <row r="913">
          <cell r="B913">
            <v>8315</v>
          </cell>
          <cell r="C913" t="str">
            <v>BIENES Y DERECHOS RETIRADOS</v>
          </cell>
          <cell r="D913">
            <v>806579423.59000003</v>
          </cell>
          <cell r="E913">
            <v>0</v>
          </cell>
          <cell r="F913">
            <v>0</v>
          </cell>
          <cell r="G913">
            <v>806579423.59000003</v>
          </cell>
        </row>
        <row r="914">
          <cell r="B914">
            <v>831510</v>
          </cell>
          <cell r="C914" t="str">
            <v>PROPIEDADES, PLANTA Y EQUIPO</v>
          </cell>
          <cell r="D914">
            <v>54688520.799999997</v>
          </cell>
          <cell r="E914">
            <v>0</v>
          </cell>
          <cell r="F914">
            <v>0</v>
          </cell>
          <cell r="G914">
            <v>54688520.799999997</v>
          </cell>
        </row>
        <row r="915">
          <cell r="B915">
            <v>83151001</v>
          </cell>
          <cell r="C915" t="str">
            <v>PROPIEDADES, PLANTA Y EQUIPO</v>
          </cell>
          <cell r="D915">
            <v>54688520.799999997</v>
          </cell>
          <cell r="E915">
            <v>0</v>
          </cell>
          <cell r="F915">
            <v>0</v>
          </cell>
          <cell r="G915">
            <v>54688520.799999997</v>
          </cell>
        </row>
        <row r="916">
          <cell r="B916">
            <v>8315100101</v>
          </cell>
          <cell r="C916" t="str">
            <v>Maquinaria y Equipo</v>
          </cell>
          <cell r="D916">
            <v>6860941.7999999998</v>
          </cell>
          <cell r="E916">
            <v>0</v>
          </cell>
          <cell r="F916">
            <v>0</v>
          </cell>
          <cell r="G916">
            <v>6860941.7999999998</v>
          </cell>
        </row>
        <row r="917">
          <cell r="B917">
            <v>8315100102</v>
          </cell>
          <cell r="C917" t="str">
            <v>Equipo Medico y Cientifico</v>
          </cell>
          <cell r="D917">
            <v>13857032</v>
          </cell>
          <cell r="E917">
            <v>0</v>
          </cell>
          <cell r="F917">
            <v>0</v>
          </cell>
          <cell r="G917">
            <v>13857032</v>
          </cell>
        </row>
        <row r="918">
          <cell r="B918">
            <v>8315100103</v>
          </cell>
          <cell r="C918" t="str">
            <v>Muebles, Enseres y Equipo de Oficina</v>
          </cell>
          <cell r="D918">
            <v>19547573</v>
          </cell>
          <cell r="E918">
            <v>0</v>
          </cell>
          <cell r="F918">
            <v>0</v>
          </cell>
          <cell r="G918">
            <v>19547573</v>
          </cell>
        </row>
        <row r="919">
          <cell r="B919">
            <v>8315100104</v>
          </cell>
          <cell r="C919" t="str">
            <v>Equipo de Comunicación</v>
          </cell>
          <cell r="D919">
            <v>4574200</v>
          </cell>
          <cell r="E919">
            <v>0</v>
          </cell>
          <cell r="F919">
            <v>0</v>
          </cell>
          <cell r="G919">
            <v>4574200</v>
          </cell>
        </row>
        <row r="920">
          <cell r="B920">
            <v>8315100105</v>
          </cell>
          <cell r="C920" t="str">
            <v>Equipo de Computacion</v>
          </cell>
          <cell r="D920">
            <v>9848774</v>
          </cell>
          <cell r="E920">
            <v>0</v>
          </cell>
          <cell r="F920">
            <v>0</v>
          </cell>
          <cell r="G920">
            <v>9848774</v>
          </cell>
        </row>
        <row r="921">
          <cell r="B921">
            <v>831535</v>
          </cell>
          <cell r="C921" t="str">
            <v>CUENTAS POR COBRAR</v>
          </cell>
          <cell r="D921">
            <v>751890902.78999996</v>
          </cell>
          <cell r="E921">
            <v>0</v>
          </cell>
          <cell r="F921">
            <v>0</v>
          </cell>
          <cell r="G921">
            <v>751890902.78999996</v>
          </cell>
        </row>
        <row r="922">
          <cell r="B922">
            <v>83153501</v>
          </cell>
          <cell r="C922" t="str">
            <v>INGRESOS NO TRIBUTARIOS</v>
          </cell>
          <cell r="D922">
            <v>751890902.78999996</v>
          </cell>
          <cell r="E922">
            <v>0</v>
          </cell>
          <cell r="F922">
            <v>0</v>
          </cell>
          <cell r="G922">
            <v>751890902.78999996</v>
          </cell>
        </row>
        <row r="923">
          <cell r="B923">
            <v>8315350102</v>
          </cell>
          <cell r="C923" t="str">
            <v>MULTAS</v>
          </cell>
          <cell r="D923">
            <v>751890902.78999996</v>
          </cell>
          <cell r="E923">
            <v>0</v>
          </cell>
          <cell r="F923">
            <v>0</v>
          </cell>
          <cell r="G923">
            <v>751890902.78999996</v>
          </cell>
        </row>
        <row r="924">
          <cell r="B924">
            <v>8355</v>
          </cell>
          <cell r="C924" t="str">
            <v>EJECUCION DE PROYECTOS DE INVERSION</v>
          </cell>
          <cell r="D924">
            <v>4899662924.8999996</v>
          </cell>
          <cell r="E924">
            <v>23849921642.470001</v>
          </cell>
          <cell r="F924">
            <v>1497639196.9200001</v>
          </cell>
          <cell r="G924">
            <v>27251945370.450001</v>
          </cell>
        </row>
        <row r="925">
          <cell r="B925">
            <v>835511</v>
          </cell>
          <cell r="C925" t="str">
            <v>GASTOS</v>
          </cell>
          <cell r="D925">
            <v>4899662924.8999996</v>
          </cell>
          <cell r="E925">
            <v>23849921642.470001</v>
          </cell>
          <cell r="F925">
            <v>1497639196.9200001</v>
          </cell>
          <cell r="G925">
            <v>27251945370.450001</v>
          </cell>
        </row>
        <row r="926">
          <cell r="B926">
            <v>83551101</v>
          </cell>
          <cell r="C926" t="str">
            <v>SISTEMA GENERAL DE REGALIAS</v>
          </cell>
          <cell r="D926">
            <v>4899662924.8999996</v>
          </cell>
          <cell r="E926">
            <v>23849921642.470001</v>
          </cell>
          <cell r="F926">
            <v>1497639196.9200001</v>
          </cell>
          <cell r="G926">
            <v>27251945370.450001</v>
          </cell>
        </row>
        <row r="927">
          <cell r="B927">
            <v>8355110102</v>
          </cell>
          <cell r="C927" t="str">
            <v>Caño Hondo FDR</v>
          </cell>
          <cell r="D927">
            <v>4082580557.8000002</v>
          </cell>
          <cell r="E927">
            <v>7389995934.9300003</v>
          </cell>
          <cell r="F927">
            <v>189847664.22</v>
          </cell>
          <cell r="G927">
            <v>11282728828.51</v>
          </cell>
        </row>
        <row r="928">
          <cell r="B928">
            <v>8355110103</v>
          </cell>
          <cell r="C928" t="str">
            <v>Caño Martinica FDR</v>
          </cell>
          <cell r="D928">
            <v>571188482.10000002</v>
          </cell>
          <cell r="E928">
            <v>12292802678.530001</v>
          </cell>
          <cell r="F928">
            <v>1104673252.04</v>
          </cell>
          <cell r="G928">
            <v>11759317908.59</v>
          </cell>
        </row>
        <row r="929">
          <cell r="B929">
            <v>8355110104</v>
          </cell>
          <cell r="C929" t="str">
            <v>Caño Tributarios FDR</v>
          </cell>
          <cell r="D929">
            <v>245893885</v>
          </cell>
          <cell r="E929">
            <v>4167123029.0100002</v>
          </cell>
          <cell r="F929">
            <v>203118280.66</v>
          </cell>
          <cell r="G929">
            <v>4209898633.3499999</v>
          </cell>
        </row>
        <row r="930">
          <cell r="B930">
            <v>89</v>
          </cell>
          <cell r="C930" t="str">
            <v>DEUDORAS POR CONTRA (CR)</v>
          </cell>
          <cell r="D930">
            <v>-8779826233.5699997</v>
          </cell>
          <cell r="E930">
            <v>1502670921.1099999</v>
          </cell>
          <cell r="F930">
            <v>23850013925.240002</v>
          </cell>
          <cell r="G930">
            <v>-31127169237.700001</v>
          </cell>
        </row>
        <row r="931">
          <cell r="B931">
            <v>8905</v>
          </cell>
          <cell r="C931" t="str">
            <v>ACTIVOS CONTINGENTES POR EL CONTRA (CR)</v>
          </cell>
          <cell r="D931">
            <v>-3073583885.0799999</v>
          </cell>
          <cell r="E931">
            <v>5031724.1900000004</v>
          </cell>
          <cell r="F931">
            <v>92282.77</v>
          </cell>
          <cell r="G931">
            <v>-3068644443.6599998</v>
          </cell>
        </row>
        <row r="932">
          <cell r="B932">
            <v>890590</v>
          </cell>
          <cell r="C932" t="str">
            <v>Otros Activos Contingentes por Contra</v>
          </cell>
          <cell r="D932">
            <v>-3073583885.0799999</v>
          </cell>
          <cell r="E932">
            <v>5031724.1900000004</v>
          </cell>
          <cell r="F932">
            <v>92282.77</v>
          </cell>
          <cell r="G932">
            <v>-3068644443.6599998</v>
          </cell>
        </row>
        <row r="933">
          <cell r="B933">
            <v>89059001</v>
          </cell>
          <cell r="C933" t="str">
            <v>INTERESES DE MORA</v>
          </cell>
          <cell r="D933">
            <v>-2619513930</v>
          </cell>
          <cell r="E933">
            <v>1089608</v>
          </cell>
          <cell r="F933">
            <v>0</v>
          </cell>
          <cell r="G933">
            <v>-2618424322</v>
          </cell>
        </row>
        <row r="934">
          <cell r="B934">
            <v>8905900101</v>
          </cell>
          <cell r="C934" t="str">
            <v>Tasa por Uso de Agua</v>
          </cell>
          <cell r="D934">
            <v>-590848739</v>
          </cell>
          <cell r="E934">
            <v>174422</v>
          </cell>
          <cell r="F934">
            <v>0</v>
          </cell>
          <cell r="G934">
            <v>-590674317</v>
          </cell>
        </row>
        <row r="935">
          <cell r="B935">
            <v>8905900102</v>
          </cell>
          <cell r="C935" t="str">
            <v>TasaRetributiva</v>
          </cell>
          <cell r="D935">
            <v>-1891696581</v>
          </cell>
          <cell r="E935">
            <v>107604</v>
          </cell>
          <cell r="F935">
            <v>0</v>
          </cell>
          <cell r="G935">
            <v>-1891588977</v>
          </cell>
        </row>
        <row r="936">
          <cell r="B936">
            <v>8905900103</v>
          </cell>
          <cell r="C936" t="str">
            <v>Seguimiento</v>
          </cell>
          <cell r="D936">
            <v>-90671706</v>
          </cell>
          <cell r="E936">
            <v>807582</v>
          </cell>
          <cell r="F936">
            <v>0</v>
          </cell>
          <cell r="G936">
            <v>-89864124</v>
          </cell>
        </row>
        <row r="937">
          <cell r="B937">
            <v>8905900104</v>
          </cell>
          <cell r="C937" t="str">
            <v>Multas</v>
          </cell>
          <cell r="D937">
            <v>-42162298</v>
          </cell>
          <cell r="E937">
            <v>0</v>
          </cell>
          <cell r="F937">
            <v>0</v>
          </cell>
          <cell r="G937">
            <v>-42162298</v>
          </cell>
        </row>
        <row r="938">
          <cell r="B938">
            <v>8905900105</v>
          </cell>
          <cell r="C938" t="str">
            <v>Otros Ingresos</v>
          </cell>
          <cell r="D938">
            <v>-4134606</v>
          </cell>
          <cell r="E938">
            <v>0</v>
          </cell>
          <cell r="F938">
            <v>0</v>
          </cell>
          <cell r="G938">
            <v>-4134606</v>
          </cell>
        </row>
        <row r="939">
          <cell r="B939">
            <v>89059002</v>
          </cell>
          <cell r="C939" t="str">
            <v>INGRESOS NO TRIBUTARIOS</v>
          </cell>
          <cell r="D939">
            <v>-34805994.759999998</v>
          </cell>
          <cell r="E939">
            <v>8950.58</v>
          </cell>
          <cell r="F939">
            <v>0</v>
          </cell>
          <cell r="G939">
            <v>-34797044.18</v>
          </cell>
        </row>
        <row r="940">
          <cell r="B940">
            <v>8905900201</v>
          </cell>
          <cell r="C940" t="str">
            <v>Tasa por Uso de Agua</v>
          </cell>
          <cell r="D940">
            <v>-28584945.550000001</v>
          </cell>
          <cell r="E940">
            <v>8950.58</v>
          </cell>
          <cell r="F940">
            <v>0</v>
          </cell>
          <cell r="G940">
            <v>-28575994.969999999</v>
          </cell>
        </row>
        <row r="941">
          <cell r="B941">
            <v>8905900202</v>
          </cell>
          <cell r="C941" t="str">
            <v>Tasa Retributiva</v>
          </cell>
          <cell r="D941">
            <v>-6221049.21</v>
          </cell>
          <cell r="E941">
            <v>0</v>
          </cell>
          <cell r="F941">
            <v>0</v>
          </cell>
          <cell r="G941">
            <v>-6221049.21</v>
          </cell>
        </row>
        <row r="942">
          <cell r="B942">
            <v>89059003</v>
          </cell>
          <cell r="C942" t="str">
            <v>TITULOS JUDICIALES</v>
          </cell>
          <cell r="D942">
            <v>-419263960.31999999</v>
          </cell>
          <cell r="E942">
            <v>3933165.61</v>
          </cell>
          <cell r="F942">
            <v>92282.77</v>
          </cell>
          <cell r="G942">
            <v>-415423077.48000002</v>
          </cell>
        </row>
        <row r="943">
          <cell r="B943">
            <v>8905900301</v>
          </cell>
          <cell r="C943" t="str">
            <v>Títulos Judiciales</v>
          </cell>
          <cell r="D943">
            <v>-419263960.31999999</v>
          </cell>
          <cell r="E943">
            <v>3933165.61</v>
          </cell>
          <cell r="F943">
            <v>92282.77</v>
          </cell>
          <cell r="G943">
            <v>-415423077.48000002</v>
          </cell>
        </row>
        <row r="944">
          <cell r="B944">
            <v>8915</v>
          </cell>
          <cell r="C944" t="str">
            <v>DEUDORAS DE CONTROL POR CONTRA (CR)</v>
          </cell>
          <cell r="D944">
            <v>-5706242348.4899998</v>
          </cell>
          <cell r="E944">
            <v>1497639196.9200001</v>
          </cell>
          <cell r="F944">
            <v>23849921642.470001</v>
          </cell>
          <cell r="G944">
            <v>-28058524794.040001</v>
          </cell>
        </row>
        <row r="945">
          <cell r="B945">
            <v>891506</v>
          </cell>
          <cell r="C945" t="str">
            <v>BIENES Y DERECHOS RETIRADOS</v>
          </cell>
          <cell r="D945">
            <v>-806579423.59000003</v>
          </cell>
          <cell r="E945">
            <v>0</v>
          </cell>
          <cell r="F945">
            <v>0</v>
          </cell>
          <cell r="G945">
            <v>-806579423.59000003</v>
          </cell>
        </row>
        <row r="946">
          <cell r="B946">
            <v>89150601</v>
          </cell>
          <cell r="C946" t="str">
            <v>PROPIEDAD,PLANTA Y EQUIPO</v>
          </cell>
          <cell r="D946">
            <v>-54688520.799999997</v>
          </cell>
          <cell r="E946">
            <v>0</v>
          </cell>
          <cell r="F946">
            <v>0</v>
          </cell>
          <cell r="G946">
            <v>-54688520.799999997</v>
          </cell>
        </row>
        <row r="947">
          <cell r="B947">
            <v>8915060101</v>
          </cell>
          <cell r="C947" t="str">
            <v>Propiedad, Planta y Equipo</v>
          </cell>
          <cell r="D947">
            <v>-54688520.799999997</v>
          </cell>
          <cell r="E947">
            <v>0</v>
          </cell>
          <cell r="F947">
            <v>0</v>
          </cell>
          <cell r="G947">
            <v>-54688520.799999997</v>
          </cell>
        </row>
        <row r="948">
          <cell r="B948">
            <v>89150605</v>
          </cell>
          <cell r="C948" t="str">
            <v>CUENTAS POR COBRAR</v>
          </cell>
          <cell r="D948">
            <v>-751890902.78999996</v>
          </cell>
          <cell r="E948">
            <v>0</v>
          </cell>
          <cell r="F948">
            <v>0</v>
          </cell>
          <cell r="G948">
            <v>-751890902.78999996</v>
          </cell>
        </row>
        <row r="949">
          <cell r="B949">
            <v>8915060502</v>
          </cell>
          <cell r="C949" t="str">
            <v>Multas</v>
          </cell>
          <cell r="D949">
            <v>-751890902.78999996</v>
          </cell>
          <cell r="E949">
            <v>0</v>
          </cell>
          <cell r="F949">
            <v>0</v>
          </cell>
          <cell r="G949">
            <v>-751890902.78999996</v>
          </cell>
        </row>
        <row r="950">
          <cell r="B950">
            <v>891516</v>
          </cell>
          <cell r="C950" t="str">
            <v>EJECUCION DE PROYECTOS DE INVERSION</v>
          </cell>
          <cell r="D950">
            <v>-4899662924.8999996</v>
          </cell>
          <cell r="E950">
            <v>1497639196.9200001</v>
          </cell>
          <cell r="F950">
            <v>23849921642.470001</v>
          </cell>
          <cell r="G950">
            <v>-27251945370.450001</v>
          </cell>
        </row>
        <row r="951">
          <cell r="B951">
            <v>89151601</v>
          </cell>
          <cell r="C951" t="str">
            <v>SISTEMA GENERAL DE REGALIAS</v>
          </cell>
          <cell r="D951">
            <v>-4899662924.8999996</v>
          </cell>
          <cell r="E951">
            <v>1497639196.9200001</v>
          </cell>
          <cell r="F951">
            <v>23849921642.470001</v>
          </cell>
          <cell r="G951">
            <v>-27251945370.450001</v>
          </cell>
        </row>
        <row r="952">
          <cell r="B952">
            <v>8915160101</v>
          </cell>
          <cell r="C952" t="str">
            <v>Gastos SGR</v>
          </cell>
          <cell r="D952">
            <v>-4899662924.8999996</v>
          </cell>
          <cell r="E952">
            <v>1497639196.9200001</v>
          </cell>
          <cell r="F952">
            <v>23849921642.470001</v>
          </cell>
          <cell r="G952">
            <v>-27251945370.450001</v>
          </cell>
        </row>
        <row r="953">
          <cell r="B953">
            <v>91</v>
          </cell>
          <cell r="C953" t="str">
            <v>PASIVOS CONTINGENTES</v>
          </cell>
          <cell r="D953">
            <v>-333066268854</v>
          </cell>
          <cell r="E953">
            <v>0</v>
          </cell>
          <cell r="F953">
            <v>0</v>
          </cell>
          <cell r="G953">
            <v>-333066268854</v>
          </cell>
        </row>
        <row r="954">
          <cell r="B954">
            <v>9120</v>
          </cell>
          <cell r="C954" t="str">
            <v>LITIGIOS Y MECANISMOS ALTERNATIVOS DE SOLUCION DE CONFLICTOS</v>
          </cell>
          <cell r="D954">
            <v>-333066268854</v>
          </cell>
          <cell r="E954">
            <v>0</v>
          </cell>
          <cell r="F954">
            <v>0</v>
          </cell>
          <cell r="G954">
            <v>-333066268854</v>
          </cell>
        </row>
        <row r="955">
          <cell r="B955">
            <v>912004</v>
          </cell>
          <cell r="C955" t="str">
            <v>Administrativos</v>
          </cell>
          <cell r="D955">
            <v>-333066268854</v>
          </cell>
          <cell r="E955">
            <v>0</v>
          </cell>
          <cell r="F955">
            <v>0</v>
          </cell>
          <cell r="G955">
            <v>-333066268854</v>
          </cell>
        </row>
        <row r="956">
          <cell r="B956">
            <v>91200401</v>
          </cell>
          <cell r="C956" t="str">
            <v>ADMINISTRATIVAS</v>
          </cell>
          <cell r="D956">
            <v>-333066268854</v>
          </cell>
          <cell r="E956">
            <v>0</v>
          </cell>
          <cell r="F956">
            <v>0</v>
          </cell>
          <cell r="G956">
            <v>-333066268854</v>
          </cell>
        </row>
        <row r="957">
          <cell r="B957">
            <v>9120040101</v>
          </cell>
          <cell r="C957" t="str">
            <v>Accion de nulidad y  rest. del dere</v>
          </cell>
          <cell r="D957">
            <v>-3142264105</v>
          </cell>
          <cell r="E957">
            <v>0</v>
          </cell>
          <cell r="F957">
            <v>0</v>
          </cell>
          <cell r="G957">
            <v>-3142264105</v>
          </cell>
        </row>
        <row r="958">
          <cell r="B958">
            <v>9120040102</v>
          </cell>
          <cell r="C958" t="str">
            <v>Accion de reparacion directa</v>
          </cell>
          <cell r="D958">
            <v>-104580070460</v>
          </cell>
          <cell r="E958">
            <v>0</v>
          </cell>
          <cell r="F958">
            <v>0</v>
          </cell>
          <cell r="G958">
            <v>-104580070460</v>
          </cell>
        </row>
        <row r="959">
          <cell r="B959">
            <v>9120040105</v>
          </cell>
          <cell r="C959" t="str">
            <v>Accion de Grupo</v>
          </cell>
          <cell r="D959">
            <v>-224176220841</v>
          </cell>
          <cell r="E959">
            <v>0</v>
          </cell>
          <cell r="F959">
            <v>0</v>
          </cell>
          <cell r="G959">
            <v>-224176220841</v>
          </cell>
        </row>
        <row r="960">
          <cell r="B960">
            <v>9120040106</v>
          </cell>
          <cell r="C960" t="str">
            <v>Ejecutivo</v>
          </cell>
          <cell r="D960">
            <v>-654727000</v>
          </cell>
          <cell r="E960">
            <v>0</v>
          </cell>
          <cell r="F960">
            <v>0</v>
          </cell>
          <cell r="G960">
            <v>-654727000</v>
          </cell>
        </row>
        <row r="961">
          <cell r="B961">
            <v>9120040107</v>
          </cell>
          <cell r="C961" t="str">
            <v>Controversias Contractuales</v>
          </cell>
          <cell r="D961">
            <v>-512986448</v>
          </cell>
          <cell r="E961">
            <v>0</v>
          </cell>
          <cell r="F961">
            <v>0</v>
          </cell>
          <cell r="G961">
            <v>-512986448</v>
          </cell>
        </row>
        <row r="962">
          <cell r="B962">
            <v>99</v>
          </cell>
          <cell r="C962" t="str">
            <v>ACREEDORAS POR CONTRA (DB)</v>
          </cell>
          <cell r="D962">
            <v>333066268854</v>
          </cell>
          <cell r="E962">
            <v>0</v>
          </cell>
          <cell r="F962">
            <v>0</v>
          </cell>
          <cell r="G962">
            <v>333066268854</v>
          </cell>
        </row>
        <row r="963">
          <cell r="B963">
            <v>9905</v>
          </cell>
          <cell r="C963" t="str">
            <v>PASIVOS CONTINGENTES POR CONTRA (DB)</v>
          </cell>
          <cell r="D963">
            <v>333066268854</v>
          </cell>
          <cell r="E963">
            <v>0</v>
          </cell>
          <cell r="F963">
            <v>0</v>
          </cell>
          <cell r="G963">
            <v>333066268854</v>
          </cell>
        </row>
        <row r="964">
          <cell r="B964">
            <v>990505</v>
          </cell>
          <cell r="C964" t="str">
            <v>LITIGIOS Y MECANISMOS ALTERNATIVOS DE SOLUCION DE CONFLICTOS</v>
          </cell>
          <cell r="D964">
            <v>333066268854</v>
          </cell>
          <cell r="E964">
            <v>0</v>
          </cell>
          <cell r="F964">
            <v>0</v>
          </cell>
          <cell r="G964">
            <v>333066268854</v>
          </cell>
        </row>
        <row r="965">
          <cell r="B965">
            <v>99050501</v>
          </cell>
          <cell r="C965" t="str">
            <v>DEMANDAS ADMINISTRATIVAS</v>
          </cell>
          <cell r="D965">
            <v>333066268854</v>
          </cell>
          <cell r="E965">
            <v>0</v>
          </cell>
          <cell r="F965">
            <v>0</v>
          </cell>
          <cell r="G965">
            <v>333066268854</v>
          </cell>
        </row>
        <row r="966">
          <cell r="B966">
            <v>9905050101</v>
          </cell>
          <cell r="C966" t="str">
            <v>Demandas administrativas</v>
          </cell>
          <cell r="D966">
            <v>333066268854</v>
          </cell>
          <cell r="E966">
            <v>0</v>
          </cell>
          <cell r="F966">
            <v>0</v>
          </cell>
          <cell r="G966">
            <v>333066268854</v>
          </cell>
        </row>
        <row r="967">
          <cell r="C967" t="str">
            <v xml:space="preserve">Totales: </v>
          </cell>
          <cell r="E967">
            <v>120904137369.45</v>
          </cell>
          <cell r="F967">
            <v>120904137369.45</v>
          </cell>
        </row>
        <row r="968">
          <cell r="C968" t="str">
            <v xml:space="preserve">Diferencia: </v>
          </cell>
          <cell r="D968">
            <v>0</v>
          </cell>
        </row>
      </sheetData>
      <sheetData sheetId="5"/>
      <sheetData sheetId="6">
        <row r="85">
          <cell r="F85">
            <v>10077408151.250002</v>
          </cell>
          <cell r="G85">
            <v>5659898197.2800035</v>
          </cell>
        </row>
      </sheetData>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15869-3239-4D44-86F1-FFF4E036BED8}">
  <sheetPr>
    <tabColor rgb="FF92D050"/>
  </sheetPr>
  <dimension ref="A1:N60"/>
  <sheetViews>
    <sheetView showGridLines="0" topLeftCell="B10" zoomScale="130" zoomScaleNormal="130" zoomScalePageLayoutView="110" workbookViewId="0">
      <selection activeCell="B41" sqref="B41"/>
    </sheetView>
  </sheetViews>
  <sheetFormatPr baseColWidth="10" defaultColWidth="11.42578125" defaultRowHeight="15.75" x14ac:dyDescent="0.25"/>
  <cols>
    <col min="1" max="1" width="5.28515625" style="1" hidden="1" customWidth="1"/>
    <col min="2" max="2" width="38.7109375" style="1" customWidth="1"/>
    <col min="3" max="3" width="5" style="1" hidden="1" customWidth="1"/>
    <col min="4" max="4" width="3" style="1" customWidth="1"/>
    <col min="5" max="5" width="0.5703125" style="1" customWidth="1"/>
    <col min="6" max="6" width="7" style="2" customWidth="1"/>
    <col min="7" max="7" width="22.42578125" style="3" customWidth="1"/>
    <col min="8" max="8" width="0.5703125" style="4" customWidth="1"/>
    <col min="9" max="9" width="22" style="5" bestFit="1" customWidth="1"/>
    <col min="10" max="10" width="0.5703125" style="1" customWidth="1"/>
    <col min="11" max="11" width="23.42578125" style="6" customWidth="1"/>
    <col min="12" max="12" width="0.7109375" style="1" customWidth="1"/>
    <col min="13" max="13" width="14.42578125" style="7" bestFit="1" customWidth="1"/>
    <col min="14" max="14" width="14.5703125" style="1" bestFit="1" customWidth="1"/>
    <col min="15" max="16384" width="11.42578125" style="1"/>
  </cols>
  <sheetData>
    <row r="1" spans="2:14" ht="9.75" customHeight="1" x14ac:dyDescent="0.25"/>
    <row r="2" spans="2:14" ht="9.75" customHeight="1" x14ac:dyDescent="0.25"/>
    <row r="3" spans="2:14" s="9" customFormat="1" ht="18.75" x14ac:dyDescent="0.3">
      <c r="B3" s="8" t="s">
        <v>0</v>
      </c>
      <c r="C3" s="8"/>
      <c r="D3" s="8"/>
      <c r="E3" s="8"/>
      <c r="F3" s="8"/>
      <c r="G3" s="8"/>
      <c r="H3" s="8"/>
      <c r="I3" s="8"/>
      <c r="J3" s="8"/>
      <c r="K3" s="8"/>
      <c r="L3" s="8"/>
      <c r="M3" s="8"/>
    </row>
    <row r="4" spans="2:14" ht="18.75" x14ac:dyDescent="0.3">
      <c r="B4" s="8" t="s">
        <v>1</v>
      </c>
      <c r="C4" s="8"/>
      <c r="D4" s="8"/>
      <c r="E4" s="8"/>
      <c r="F4" s="8"/>
      <c r="G4" s="8"/>
      <c r="H4" s="8"/>
      <c r="I4" s="8"/>
      <c r="J4" s="8"/>
      <c r="K4" s="8"/>
      <c r="L4" s="8"/>
      <c r="M4" s="8"/>
    </row>
    <row r="5" spans="2:14" ht="18.75" x14ac:dyDescent="0.3">
      <c r="B5" s="10" t="s">
        <v>2</v>
      </c>
      <c r="C5" s="10"/>
      <c r="D5" s="10"/>
      <c r="E5" s="10"/>
      <c r="F5" s="10"/>
      <c r="G5" s="10"/>
      <c r="H5" s="10"/>
      <c r="I5" s="10"/>
      <c r="J5" s="10"/>
      <c r="K5" s="10"/>
      <c r="L5" s="10"/>
      <c r="M5" s="10"/>
    </row>
    <row r="6" spans="2:14" ht="18.75" x14ac:dyDescent="0.3">
      <c r="B6" s="8" t="s">
        <v>3</v>
      </c>
      <c r="C6" s="8"/>
      <c r="D6" s="8"/>
      <c r="E6" s="8"/>
      <c r="F6" s="8"/>
      <c r="G6" s="8"/>
      <c r="H6" s="8"/>
      <c r="I6" s="8"/>
      <c r="J6" s="8"/>
      <c r="K6" s="8"/>
      <c r="L6" s="8"/>
      <c r="M6" s="8"/>
    </row>
    <row r="7" spans="2:14" ht="6" customHeight="1" x14ac:dyDescent="0.25"/>
    <row r="8" spans="2:14" s="9" customFormat="1" ht="15" customHeight="1" x14ac:dyDescent="0.25">
      <c r="B8" s="11" t="s">
        <v>4</v>
      </c>
      <c r="C8" s="11"/>
      <c r="D8" s="11"/>
      <c r="E8" s="11"/>
      <c r="F8" s="12" t="s">
        <v>5</v>
      </c>
      <c r="G8" s="13" t="s">
        <v>6</v>
      </c>
      <c r="H8" s="14"/>
      <c r="I8" s="13" t="s">
        <v>7</v>
      </c>
      <c r="J8" s="15"/>
      <c r="K8" s="16" t="s">
        <v>8</v>
      </c>
      <c r="M8" s="17" t="s">
        <v>9</v>
      </c>
    </row>
    <row r="9" spans="2:14" s="9" customFormat="1" ht="3.75" customHeight="1" x14ac:dyDescent="0.25">
      <c r="F9" s="2"/>
      <c r="G9" s="18"/>
      <c r="H9" s="19"/>
      <c r="I9" s="20"/>
      <c r="K9" s="21"/>
      <c r="M9" s="7"/>
    </row>
    <row r="10" spans="2:14" s="28" customFormat="1" ht="15.75" customHeight="1" x14ac:dyDescent="0.25">
      <c r="B10" s="22" t="s">
        <v>10</v>
      </c>
      <c r="C10" s="22"/>
      <c r="D10" s="22"/>
      <c r="E10" s="22"/>
      <c r="F10" s="22"/>
      <c r="G10" s="23"/>
      <c r="H10" s="24"/>
      <c r="I10" s="23"/>
      <c r="J10" s="25"/>
      <c r="K10" s="26"/>
      <c r="L10" s="25"/>
      <c r="M10" s="27"/>
    </row>
    <row r="11" spans="2:14" x14ac:dyDescent="0.25">
      <c r="B11" s="29">
        <v>11</v>
      </c>
      <c r="C11" s="29"/>
      <c r="D11" s="29"/>
      <c r="G11" s="30">
        <f>VLOOKUP($B11,'[1]Bce JULIO 2022'!$B$7:$H$1996,7,FALSE)</f>
        <v>24977330231.16</v>
      </c>
      <c r="H11" s="31"/>
      <c r="I11" s="32">
        <f>VLOOKUP($B11,'[1]bce JULIO 2021'!$B$7:$H$987,7,FALSE)</f>
        <v>23342000298.289997</v>
      </c>
      <c r="K11" s="6">
        <f>+G11-I11</f>
        <v>1635329932.8700027</v>
      </c>
      <c r="M11" s="33">
        <f>+K11/I11</f>
        <v>7.0059545539025839E-2</v>
      </c>
    </row>
    <row r="12" spans="2:14" x14ac:dyDescent="0.25">
      <c r="B12" s="34">
        <v>13</v>
      </c>
      <c r="G12" s="30">
        <f>VLOOKUP($B12,'[1]Bce JULIO 2022'!$B$7:$G$1996,6,FALSE)-0.01</f>
        <v>17644380921.200001</v>
      </c>
      <c r="H12" s="31"/>
      <c r="I12" s="32">
        <f>VLOOKUP($B12,'[1]bce JULIO 2021'!$B$7:$G$987,6,FALSE)</f>
        <v>21374227759.220001</v>
      </c>
      <c r="K12" s="6">
        <f>+G12-I12</f>
        <v>-3729846838.0200005</v>
      </c>
    </row>
    <row r="13" spans="2:14" x14ac:dyDescent="0.25">
      <c r="B13" s="35">
        <v>1514</v>
      </c>
      <c r="G13" s="30">
        <v>0</v>
      </c>
      <c r="H13" s="31"/>
      <c r="I13" s="32">
        <v>0</v>
      </c>
      <c r="K13" s="6">
        <f t="shared" ref="K13:K15" si="0">+G13-I13</f>
        <v>0</v>
      </c>
      <c r="M13" s="33">
        <f>+K12/I12</f>
        <v>-0.1745020629534132</v>
      </c>
      <c r="N13" s="36"/>
    </row>
    <row r="14" spans="2:14" x14ac:dyDescent="0.25">
      <c r="B14" s="37">
        <v>190801</v>
      </c>
      <c r="F14" s="2" t="s">
        <v>11</v>
      </c>
      <c r="G14" s="30">
        <f>VLOOKUP($B14,'[1]Bce JULIO 2022'!$B$7:$G$1996,6,FALSE)</f>
        <v>600483</v>
      </c>
      <c r="H14" s="31"/>
      <c r="I14" s="32">
        <f>VLOOKUP($B14,'[1]bce JULIO 2021'!$B$7:$G$987,6,FALSE)</f>
        <v>49280033</v>
      </c>
      <c r="K14" s="6">
        <f t="shared" si="0"/>
        <v>-48679550</v>
      </c>
      <c r="M14" s="33">
        <f t="shared" ref="M14:M15" si="1">+K14/I14</f>
        <v>-0.98781488234798864</v>
      </c>
    </row>
    <row r="15" spans="2:14" x14ac:dyDescent="0.25">
      <c r="B15" s="38">
        <v>1906</v>
      </c>
      <c r="C15" s="38"/>
      <c r="D15" s="38"/>
      <c r="F15" s="2">
        <v>1.1000000000000001</v>
      </c>
      <c r="G15" s="30">
        <f>VLOOKUP($B15,'[1]Bce JULIO 2022'!$B$7:$G$1996,6,FALSE)</f>
        <v>2724164803.4400001</v>
      </c>
      <c r="H15" s="31"/>
      <c r="I15" s="32">
        <f>VLOOKUP($B15,'[1]bce JULIO 2021'!$B$7:$G$987,6,FALSE)</f>
        <v>980454324.19000006</v>
      </c>
      <c r="K15" s="6">
        <f t="shared" si="0"/>
        <v>1743710479.25</v>
      </c>
      <c r="M15" s="33">
        <f t="shared" si="1"/>
        <v>1.7784719147325523</v>
      </c>
    </row>
    <row r="16" spans="2:14" ht="16.5" thickBot="1" x14ac:dyDescent="0.3">
      <c r="B16" s="39" t="s">
        <v>12</v>
      </c>
      <c r="C16" s="39"/>
      <c r="D16" s="39"/>
      <c r="E16" s="39"/>
      <c r="F16" s="40"/>
      <c r="G16" s="41">
        <f>SUM(G11:G15)</f>
        <v>45346476438.800003</v>
      </c>
      <c r="H16" s="19"/>
      <c r="I16" s="41">
        <f>SUM(I11:I15)</f>
        <v>45745962414.699997</v>
      </c>
      <c r="K16" s="42">
        <f>+G16-I16</f>
        <v>-399485975.8999939</v>
      </c>
      <c r="M16" s="43">
        <f>K16/I16</f>
        <v>-8.7327045888452703E-3</v>
      </c>
    </row>
    <row r="17" spans="1:13" ht="5.25" customHeight="1" thickTop="1" x14ac:dyDescent="0.25"/>
    <row r="18" spans="1:13" s="9" customFormat="1" x14ac:dyDescent="0.25">
      <c r="B18" s="9" t="s">
        <v>13</v>
      </c>
      <c r="F18" s="2"/>
      <c r="G18" s="44"/>
      <c r="H18" s="19"/>
      <c r="I18" s="20">
        <v>40962982521</v>
      </c>
      <c r="K18" s="21"/>
      <c r="M18" s="7"/>
    </row>
    <row r="19" spans="1:13" s="9" customFormat="1" x14ac:dyDescent="0.25">
      <c r="B19" s="45">
        <v>1909</v>
      </c>
      <c r="C19" s="45"/>
      <c r="D19" s="45"/>
      <c r="E19" s="45"/>
      <c r="F19" s="45"/>
      <c r="G19" s="30">
        <f>VLOOKUP($B19,'[1]Bce JULIO 2022'!$B$7:$G$1996,6,FALSE)</f>
        <v>654727266.5</v>
      </c>
      <c r="H19" s="31"/>
      <c r="I19" s="32">
        <f>VLOOKUP($B19,'[1]bce JULIO 2021'!$B$7:$G$987,6,FALSE)</f>
        <v>654727266.5</v>
      </c>
      <c r="K19" s="6">
        <f t="shared" ref="K19:K20" si="2">+G19-I19</f>
        <v>0</v>
      </c>
      <c r="L19" s="1"/>
      <c r="M19" s="33">
        <f t="shared" ref="M19:M20" si="3">+K19/I19</f>
        <v>0</v>
      </c>
    </row>
    <row r="20" spans="1:13" x14ac:dyDescent="0.25">
      <c r="B20" s="46">
        <v>16</v>
      </c>
      <c r="G20" s="30">
        <f>VLOOKUP($B20,'[1]Bce JULIO 2022'!$B$7:$G$1996,6,FALSE)</f>
        <v>4499694180.1099997</v>
      </c>
      <c r="H20" s="31"/>
      <c r="I20" s="32">
        <f>VLOOKUP($B20,'[1]bce JULIO 2021'!$B$7:$G$987,6,FALSE)</f>
        <v>4125496071.4099998</v>
      </c>
      <c r="K20" s="6">
        <f t="shared" si="2"/>
        <v>374198108.69999981</v>
      </c>
      <c r="M20" s="33">
        <f t="shared" si="3"/>
        <v>9.0703785004964871E-2</v>
      </c>
    </row>
    <row r="21" spans="1:13" s="9" customFormat="1" ht="16.5" thickBot="1" x14ac:dyDescent="0.3">
      <c r="A21" s="47"/>
      <c r="B21" s="39" t="s">
        <v>14</v>
      </c>
      <c r="C21" s="39"/>
      <c r="D21" s="39"/>
      <c r="E21" s="39"/>
      <c r="F21" s="40"/>
      <c r="G21" s="41">
        <f>SUM(G19:G20)</f>
        <v>5154421446.6099997</v>
      </c>
      <c r="H21" s="19"/>
      <c r="I21" s="41">
        <f>SUM(I19:I20)</f>
        <v>4780223337.9099998</v>
      </c>
      <c r="K21" s="42">
        <f>+G21-I21</f>
        <v>374198108.69999981</v>
      </c>
      <c r="L21" s="1"/>
      <c r="M21" s="43">
        <f>K21/I21</f>
        <v>7.8280465628538187E-2</v>
      </c>
    </row>
    <row r="22" spans="1:13" s="9" customFormat="1" ht="17.25" thickTop="1" thickBot="1" x14ac:dyDescent="0.3">
      <c r="A22" s="47"/>
      <c r="B22" s="39" t="s">
        <v>15</v>
      </c>
      <c r="C22" s="39"/>
      <c r="D22" s="39"/>
      <c r="E22" s="39"/>
      <c r="F22" s="39"/>
      <c r="G22" s="41">
        <f>+G16+G21</f>
        <v>50500897885.410004</v>
      </c>
      <c r="H22" s="19"/>
      <c r="I22" s="41">
        <f>+I16+I21</f>
        <v>50526185752.610001</v>
      </c>
      <c r="J22" s="48"/>
      <c r="K22" s="42">
        <f>+G22-I22</f>
        <v>-25287867.199996948</v>
      </c>
      <c r="L22" s="1"/>
      <c r="M22" s="43">
        <f>K22/I22</f>
        <v>-5.0049032641832989E-4</v>
      </c>
    </row>
    <row r="23" spans="1:13" ht="5.25" customHeight="1" thickTop="1" x14ac:dyDescent="0.25">
      <c r="J23" s="49"/>
    </row>
    <row r="24" spans="1:13" ht="9.75" customHeight="1" x14ac:dyDescent="0.25">
      <c r="G24" s="50"/>
      <c r="J24" s="51"/>
      <c r="K24" s="52"/>
    </row>
    <row r="25" spans="1:13" ht="6" customHeight="1" x14ac:dyDescent="0.25">
      <c r="B25" s="9"/>
      <c r="C25" s="9"/>
      <c r="D25" s="9"/>
      <c r="E25" s="9"/>
      <c r="G25" s="19"/>
      <c r="H25" s="19"/>
      <c r="J25" s="51"/>
      <c r="K25" s="53"/>
    </row>
    <row r="26" spans="1:13" x14ac:dyDescent="0.25">
      <c r="B26" s="11" t="s">
        <v>16</v>
      </c>
      <c r="C26" s="11"/>
      <c r="D26" s="11"/>
      <c r="E26" s="11"/>
      <c r="F26" s="12"/>
      <c r="G26" s="54"/>
      <c r="H26" s="19"/>
      <c r="I26" s="54"/>
      <c r="J26" s="55"/>
      <c r="K26" s="56"/>
      <c r="L26" s="57"/>
      <c r="M26" s="58"/>
    </row>
    <row r="27" spans="1:13" x14ac:dyDescent="0.25">
      <c r="B27" s="39" t="s">
        <v>17</v>
      </c>
      <c r="C27" s="39"/>
      <c r="D27" s="59"/>
      <c r="E27" s="59"/>
      <c r="F27" s="40"/>
      <c r="G27" s="60"/>
      <c r="I27" s="60"/>
      <c r="J27" s="61"/>
      <c r="K27" s="62"/>
      <c r="L27" s="63"/>
      <c r="M27" s="64"/>
    </row>
    <row r="28" spans="1:13" x14ac:dyDescent="0.25">
      <c r="B28" s="65">
        <v>24</v>
      </c>
      <c r="G28" s="30">
        <f>-VLOOKUP($B28,'[1]Bce JULIO 2022'!$B$7:$G$1996,6,FALSE)</f>
        <v>1278566029.5999999</v>
      </c>
      <c r="H28" s="31"/>
      <c r="I28" s="32">
        <f>-VLOOKUP($B28,'[1]bce JULIO 2021'!$B$7:$G$987,6,FALSE)</f>
        <v>2758988962.1500001</v>
      </c>
      <c r="K28" s="6">
        <f t="shared" ref="K28:K30" si="4">+G28-I28</f>
        <v>-1480422932.5500002</v>
      </c>
      <c r="M28" s="33">
        <f t="shared" ref="M28:M30" si="5">+K28/I28</f>
        <v>-0.53658168005005336</v>
      </c>
    </row>
    <row r="29" spans="1:13" x14ac:dyDescent="0.25">
      <c r="B29" s="66">
        <v>25</v>
      </c>
      <c r="G29" s="30">
        <f>-VLOOKUP($B29,'[1]Bce JULIO 2022'!$B$7:$G$1996,6,FALSE)</f>
        <v>1309753841</v>
      </c>
      <c r="H29" s="31"/>
      <c r="I29" s="32">
        <f>-VLOOKUP($B29,'[1]bce JULIO 2021'!$B$7:$G$987,6,FALSE)</f>
        <v>1080329667</v>
      </c>
      <c r="K29" s="6">
        <f t="shared" si="4"/>
        <v>229424174</v>
      </c>
      <c r="M29" s="33">
        <f t="shared" si="5"/>
        <v>0.21236496692448972</v>
      </c>
    </row>
    <row r="30" spans="1:13" x14ac:dyDescent="0.25">
      <c r="B30" s="67">
        <v>29</v>
      </c>
      <c r="F30" s="2">
        <v>1.2</v>
      </c>
      <c r="G30" s="30">
        <f>-VLOOKUP($B30,'[1]Bce JULIO 2022'!$B$7:$G$1996,6,FALSE)</f>
        <v>6330499829.5200005</v>
      </c>
      <c r="H30" s="31"/>
      <c r="I30" s="32">
        <f>-VLOOKUP($B30,'[1]bce JULIO 2021'!$B$7:$G$987,6,FALSE)</f>
        <v>2531230789.29</v>
      </c>
      <c r="K30" s="6">
        <f t="shared" si="4"/>
        <v>3799269040.2300005</v>
      </c>
      <c r="M30" s="33">
        <f t="shared" si="5"/>
        <v>1.5009571850600316</v>
      </c>
    </row>
    <row r="31" spans="1:13" ht="16.5" thickBot="1" x14ac:dyDescent="0.3">
      <c r="B31" s="39" t="s">
        <v>18</v>
      </c>
      <c r="C31" s="39"/>
      <c r="D31" s="39"/>
      <c r="E31" s="39"/>
      <c r="F31" s="40"/>
      <c r="G31" s="41">
        <f>SUM(G28:G30)</f>
        <v>8918819700.1200008</v>
      </c>
      <c r="H31" s="19"/>
      <c r="I31" s="41">
        <f>SUM(I28:I30)</f>
        <v>6370549418.4400005</v>
      </c>
      <c r="K31" s="42">
        <f>+G31-I31</f>
        <v>2548270281.6800003</v>
      </c>
      <c r="M31" s="43">
        <f>K31/I31</f>
        <v>0.40000792934811147</v>
      </c>
    </row>
    <row r="32" spans="1:13" ht="12.75" customHeight="1" thickTop="1" x14ac:dyDescent="0.25"/>
    <row r="33" spans="2:13" x14ac:dyDescent="0.25">
      <c r="B33" s="39" t="s">
        <v>19</v>
      </c>
      <c r="C33" s="39"/>
      <c r="D33" s="59"/>
      <c r="E33" s="59"/>
      <c r="F33" s="40"/>
      <c r="G33" s="68"/>
      <c r="I33" s="68"/>
      <c r="J33" s="61"/>
      <c r="K33" s="62"/>
      <c r="L33" s="63"/>
      <c r="M33" s="64"/>
    </row>
    <row r="34" spans="2:13" x14ac:dyDescent="0.25">
      <c r="B34" s="69">
        <v>27</v>
      </c>
      <c r="C34" s="69"/>
      <c r="G34" s="30">
        <f>-VLOOKUP($B34,'[1]Bce JULIO 2022'!$B$7:$G$1996,6,FALSE)</f>
        <v>639094249</v>
      </c>
      <c r="H34" s="31"/>
      <c r="I34" s="32">
        <f>-VLOOKUP($B34,'[1]bce JULIO 2021'!$B$7:$G$987,6,FALSE)</f>
        <v>608120572</v>
      </c>
      <c r="K34" s="6">
        <f t="shared" ref="K34" si="6">+G34-I34</f>
        <v>30973677</v>
      </c>
      <c r="M34" s="33">
        <f t="shared" ref="M34" si="7">+K34/I34</f>
        <v>5.0933447125679543E-2</v>
      </c>
    </row>
    <row r="35" spans="2:13" ht="16.5" thickBot="1" x14ac:dyDescent="0.3">
      <c r="B35" s="39" t="s">
        <v>20</v>
      </c>
      <c r="C35" s="39"/>
      <c r="D35" s="39"/>
      <c r="E35" s="39"/>
      <c r="F35" s="40"/>
      <c r="G35" s="41">
        <f>+G34</f>
        <v>639094249</v>
      </c>
      <c r="H35" s="19"/>
      <c r="I35" s="41">
        <f>+I34</f>
        <v>608120572</v>
      </c>
      <c r="K35" s="42">
        <f>+G35-I35</f>
        <v>30973677</v>
      </c>
      <c r="M35" s="43">
        <f>K35/I35</f>
        <v>5.0933447125679543E-2</v>
      </c>
    </row>
    <row r="36" spans="2:13" ht="17.25" thickTop="1" thickBot="1" x14ac:dyDescent="0.3">
      <c r="B36" s="11" t="s">
        <v>21</v>
      </c>
      <c r="C36" s="11"/>
      <c r="D36" s="11"/>
      <c r="E36" s="11"/>
      <c r="F36" s="12"/>
      <c r="G36" s="70">
        <f>+G31+G35</f>
        <v>9557913949.1200008</v>
      </c>
      <c r="H36" s="19"/>
      <c r="I36" s="70">
        <f>+I31+I35</f>
        <v>6978669990.4400005</v>
      </c>
      <c r="J36" s="71"/>
      <c r="K36" s="42">
        <f>+G36-I36</f>
        <v>2579243958.6800003</v>
      </c>
      <c r="M36" s="43">
        <f>K36/I36</f>
        <v>0.36958961553036279</v>
      </c>
    </row>
    <row r="37" spans="2:13" ht="6" customHeight="1" thickTop="1" x14ac:dyDescent="0.25"/>
    <row r="38" spans="2:13" x14ac:dyDescent="0.25">
      <c r="B38" s="11" t="s">
        <v>22</v>
      </c>
      <c r="C38" s="11"/>
      <c r="D38" s="11"/>
      <c r="E38" s="11"/>
      <c r="F38" s="12"/>
      <c r="G38" s="72"/>
      <c r="H38" s="19"/>
      <c r="I38" s="72"/>
      <c r="J38" s="73"/>
      <c r="K38" s="74"/>
      <c r="L38" s="75"/>
      <c r="M38" s="76"/>
    </row>
    <row r="39" spans="2:13" x14ac:dyDescent="0.25">
      <c r="B39" s="77">
        <v>3105</v>
      </c>
      <c r="G39" s="30">
        <f>-VLOOKUP($B39,'[1]Bce JULIO 2022'!$B$7:$G$1996,6,FALSE)</f>
        <v>3540864665.71</v>
      </c>
      <c r="H39" s="31"/>
      <c r="I39" s="32">
        <f>-VLOOKUP($B39,'[1]bce JULIO 2021'!$B$7:$G$987,6,FALSE)</f>
        <v>3540864665.71</v>
      </c>
      <c r="K39" s="6">
        <f t="shared" ref="K39:K41" si="8">+G39-I39</f>
        <v>0</v>
      </c>
      <c r="M39" s="33">
        <f t="shared" ref="M39:M41" si="9">+K39/I39</f>
        <v>0</v>
      </c>
    </row>
    <row r="40" spans="2:13" x14ac:dyDescent="0.25">
      <c r="B40" s="78">
        <v>3109</v>
      </c>
      <c r="C40" s="78"/>
      <c r="G40" s="30">
        <f>-VLOOKUP($B40,'[1]Bce JULIO 2022'!$B$7:$G$1996,6,FALSE)</f>
        <v>27324711119.330002</v>
      </c>
      <c r="H40" s="31"/>
      <c r="I40" s="32">
        <f>-VLOOKUP($B40,'[1]bce JULIO 2021'!$B$7:$G$987,6,FALSE)</f>
        <v>34346752899.18</v>
      </c>
      <c r="K40" s="6">
        <f t="shared" si="8"/>
        <v>-7022041779.8499985</v>
      </c>
      <c r="M40" s="33">
        <f t="shared" si="9"/>
        <v>-0.20444557890121962</v>
      </c>
    </row>
    <row r="41" spans="2:13" x14ac:dyDescent="0.25">
      <c r="B41" s="79">
        <v>3110</v>
      </c>
      <c r="G41" s="80">
        <f>+'[1]ERI JULIO 2022'!F85</f>
        <v>10077408151.250002</v>
      </c>
      <c r="H41" s="81"/>
      <c r="I41" s="82">
        <f>+'[1]ERI JULIO 2022'!G85</f>
        <v>5659898197.2800035</v>
      </c>
      <c r="K41" s="6">
        <f t="shared" si="8"/>
        <v>4417509953.9699984</v>
      </c>
      <c r="M41" s="33">
        <f t="shared" si="9"/>
        <v>0.7804928286683559</v>
      </c>
    </row>
    <row r="42" spans="2:13" ht="16.5" thickBot="1" x14ac:dyDescent="0.3">
      <c r="B42" s="83" t="s">
        <v>23</v>
      </c>
      <c r="C42" s="83"/>
      <c r="D42" s="83"/>
      <c r="E42" s="83"/>
      <c r="F42" s="84"/>
      <c r="G42" s="85">
        <f>SUM(G39:G41)</f>
        <v>40942983936.290001</v>
      </c>
      <c r="H42" s="19"/>
      <c r="I42" s="85">
        <f>SUM(I39:I41)</f>
        <v>43547515762.170006</v>
      </c>
      <c r="J42" s="6"/>
      <c r="K42" s="42">
        <f>+G42-I42</f>
        <v>-2604531825.8800049</v>
      </c>
      <c r="M42" s="43">
        <f>K42/I42</f>
        <v>-5.9808964536676917E-2</v>
      </c>
    </row>
    <row r="43" spans="2:13" ht="6" customHeight="1" thickTop="1" x14ac:dyDescent="0.25">
      <c r="B43" s="86"/>
      <c r="C43" s="86"/>
      <c r="D43" s="86"/>
      <c r="E43" s="86"/>
      <c r="F43" s="87"/>
      <c r="G43" s="88"/>
      <c r="J43" s="6"/>
      <c r="M43" s="89"/>
    </row>
    <row r="44" spans="2:13" ht="16.5" thickBot="1" x14ac:dyDescent="0.3">
      <c r="B44" s="90" t="s">
        <v>24</v>
      </c>
      <c r="C44" s="90"/>
      <c r="D44" s="90"/>
      <c r="E44" s="90"/>
      <c r="F44" s="91"/>
      <c r="G44" s="92">
        <f>+G42+G36</f>
        <v>50500897885.410004</v>
      </c>
      <c r="H44" s="19"/>
      <c r="I44" s="92">
        <f>+I42+I36</f>
        <v>50526185752.610008</v>
      </c>
      <c r="J44" s="6"/>
      <c r="K44" s="93">
        <f>+G44-I44</f>
        <v>-25287867.200004578</v>
      </c>
      <c r="M44" s="94">
        <f>K44/I44</f>
        <v>-5.0049032641848081E-4</v>
      </c>
    </row>
    <row r="45" spans="2:13" ht="4.5" customHeight="1" thickTop="1" x14ac:dyDescent="0.25">
      <c r="J45" s="6"/>
    </row>
    <row r="46" spans="2:13" ht="18" customHeight="1" x14ac:dyDescent="0.25">
      <c r="B46" s="95">
        <v>89</v>
      </c>
      <c r="C46" s="95"/>
      <c r="D46" s="9"/>
      <c r="E46" s="9"/>
      <c r="G46" s="96">
        <f>-VLOOKUP($B46,'[1]Bce JULIO 2022'!$B$7:$G$1996,6,FALSE)</f>
        <v>73433070692.229996</v>
      </c>
      <c r="H46" s="97"/>
      <c r="I46" s="98">
        <f>-VLOOKUP($B46,'[1]bce JULIO 2021'!$B$7:$G$9906,6,FALSE)</f>
        <v>31127169237.700001</v>
      </c>
      <c r="K46" s="98">
        <f t="shared" ref="K46:K47" si="10">+G46-I46</f>
        <v>42305901454.529999</v>
      </c>
      <c r="M46" s="99">
        <f t="shared" ref="M46:M47" si="11">K46/I46</f>
        <v>1.3591310257436053</v>
      </c>
    </row>
    <row r="47" spans="2:13" x14ac:dyDescent="0.25">
      <c r="B47" s="100">
        <v>99</v>
      </c>
      <c r="C47" s="100"/>
      <c r="D47" s="9"/>
      <c r="E47" s="9"/>
      <c r="G47" s="96">
        <f>VLOOKUP($B47,'[1]Bce JULIO 2022'!$B$7:$G$1996,6,FALSE)</f>
        <v>388338066930</v>
      </c>
      <c r="H47" s="97"/>
      <c r="I47" s="98">
        <f>VLOOKUP($B47,'[1]bce JULIO 2021'!$B$7:$G$1996,6,FALSE)</f>
        <v>333066268854</v>
      </c>
      <c r="K47" s="98">
        <f t="shared" si="10"/>
        <v>55271798076</v>
      </c>
      <c r="M47" s="99">
        <f t="shared" si="11"/>
        <v>0.16594835095783433</v>
      </c>
    </row>
    <row r="48" spans="2:13" ht="5.25" customHeight="1" x14ac:dyDescent="0.25">
      <c r="G48" s="101"/>
      <c r="H48" s="102"/>
      <c r="I48" s="32"/>
    </row>
    <row r="49" spans="2:13" ht="0.75" customHeight="1" x14ac:dyDescent="0.25">
      <c r="G49" s="103"/>
    </row>
    <row r="50" spans="2:13" ht="7.5" customHeight="1" x14ac:dyDescent="0.25">
      <c r="G50" s="103"/>
      <c r="I50" s="103" t="s">
        <v>11</v>
      </c>
    </row>
    <row r="51" spans="2:13" hidden="1" x14ac:dyDescent="0.25">
      <c r="I51" s="3"/>
    </row>
    <row r="54" spans="2:13" x14ac:dyDescent="0.25">
      <c r="B54" s="104" t="s">
        <v>25</v>
      </c>
      <c r="C54" s="104"/>
      <c r="D54" s="9"/>
      <c r="E54" s="9"/>
      <c r="G54" s="105" t="s">
        <v>25</v>
      </c>
      <c r="H54" s="20"/>
      <c r="I54" s="20"/>
      <c r="J54" s="9"/>
      <c r="K54" s="106" t="s">
        <v>25</v>
      </c>
      <c r="L54" s="107"/>
      <c r="M54" s="108"/>
    </row>
    <row r="55" spans="2:13" s="9" customFormat="1" x14ac:dyDescent="0.25">
      <c r="B55" s="109" t="s">
        <v>26</v>
      </c>
      <c r="C55" s="109"/>
      <c r="D55" s="110"/>
      <c r="E55" s="110"/>
      <c r="G55" s="111" t="s">
        <v>27</v>
      </c>
      <c r="H55" s="112"/>
      <c r="I55" s="20"/>
      <c r="K55" s="113" t="s">
        <v>28</v>
      </c>
      <c r="M55" s="7"/>
    </row>
    <row r="56" spans="2:13" s="9" customFormat="1" x14ac:dyDescent="0.25">
      <c r="B56" s="109" t="s">
        <v>29</v>
      </c>
      <c r="C56" s="109"/>
      <c r="D56" s="110"/>
      <c r="E56" s="110"/>
      <c r="G56" s="111" t="s">
        <v>30</v>
      </c>
      <c r="H56" s="112"/>
      <c r="I56" s="20"/>
      <c r="K56" s="113" t="s">
        <v>31</v>
      </c>
      <c r="M56" s="7"/>
    </row>
    <row r="57" spans="2:13" s="9" customFormat="1" x14ac:dyDescent="0.25">
      <c r="B57" s="109"/>
      <c r="C57" s="109"/>
      <c r="D57" s="110"/>
      <c r="E57" s="110"/>
      <c r="G57" s="111" t="s">
        <v>32</v>
      </c>
      <c r="H57" s="112"/>
      <c r="I57" s="20"/>
      <c r="K57" s="113" t="s">
        <v>33</v>
      </c>
      <c r="M57" s="7"/>
    </row>
    <row r="58" spans="2:13" s="9" customFormat="1" x14ac:dyDescent="0.25">
      <c r="B58" s="110"/>
      <c r="C58" s="110"/>
      <c r="D58" s="110"/>
      <c r="E58" s="110"/>
      <c r="F58" s="114"/>
      <c r="G58" s="20"/>
      <c r="H58" s="20"/>
      <c r="I58" s="20"/>
      <c r="K58" s="113"/>
      <c r="M58" s="7"/>
    </row>
    <row r="60" spans="2:13" ht="18.75" x14ac:dyDescent="0.3">
      <c r="B60" s="115"/>
    </row>
  </sheetData>
  <mergeCells count="11">
    <mergeCell ref="B19:F19"/>
    <mergeCell ref="B34:C34"/>
    <mergeCell ref="B40:C40"/>
    <mergeCell ref="B46:C46"/>
    <mergeCell ref="B47:C47"/>
    <mergeCell ref="B3:M3"/>
    <mergeCell ref="B4:M4"/>
    <mergeCell ref="B5:M5"/>
    <mergeCell ref="B6:M6"/>
    <mergeCell ref="B11:D11"/>
    <mergeCell ref="B15:D15"/>
  </mergeCells>
  <printOptions horizontalCentered="1" verticalCentered="1"/>
  <pageMargins left="0.70866141732283472" right="0.70866141732283472" top="0.74803149606299213" bottom="0.45"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C9902-7CBC-4AEA-935E-CA8A42D0FB34}">
  <sheetPr>
    <tabColor rgb="FF92D050"/>
  </sheetPr>
  <dimension ref="A1:K110"/>
  <sheetViews>
    <sheetView showGridLines="0" topLeftCell="C67" zoomScale="120" zoomScaleNormal="120" zoomScalePageLayoutView="120" workbookViewId="0">
      <selection activeCell="F85" sqref="F85"/>
    </sheetView>
  </sheetViews>
  <sheetFormatPr baseColWidth="10" defaultRowHeight="15.75" x14ac:dyDescent="0.25"/>
  <cols>
    <col min="1" max="1" width="8.5703125" customWidth="1"/>
    <col min="2" max="2" width="38" style="1" customWidth="1"/>
    <col min="3" max="3" width="18.85546875" customWidth="1"/>
    <col min="4" max="4" width="4.42578125" customWidth="1"/>
    <col min="5" max="5" width="7.140625" style="116" customWidth="1"/>
    <col min="6" max="6" width="21.28515625" style="117" customWidth="1"/>
    <col min="7" max="7" width="21.42578125" style="118" bestFit="1" customWidth="1"/>
    <col min="8" max="8" width="18.140625" style="119" customWidth="1"/>
    <col min="9" max="9" width="0.42578125" customWidth="1"/>
    <col min="10" max="10" width="13.85546875" style="120" customWidth="1"/>
    <col min="11" max="11" width="31.85546875" style="121" customWidth="1"/>
  </cols>
  <sheetData>
    <row r="1" spans="2:11" ht="9" customHeight="1" x14ac:dyDescent="0.25"/>
    <row r="2" spans="2:11" ht="6" customHeight="1" x14ac:dyDescent="0.25"/>
    <row r="3" spans="2:11" ht="3" customHeight="1" x14ac:dyDescent="0.25"/>
    <row r="4" spans="2:11" ht="18.75" x14ac:dyDescent="0.3">
      <c r="B4" s="8" t="s">
        <v>0</v>
      </c>
      <c r="C4" s="8"/>
      <c r="D4" s="8"/>
      <c r="E4" s="8"/>
      <c r="F4" s="8"/>
      <c r="G4" s="8"/>
      <c r="H4" s="8"/>
      <c r="I4" s="8"/>
      <c r="J4" s="8"/>
    </row>
    <row r="5" spans="2:11" ht="18.75" x14ac:dyDescent="0.3">
      <c r="B5" s="8" t="s">
        <v>34</v>
      </c>
      <c r="C5" s="8"/>
      <c r="D5" s="8"/>
      <c r="E5" s="8"/>
      <c r="F5" s="8"/>
      <c r="G5" s="8"/>
      <c r="H5" s="8"/>
      <c r="I5" s="8"/>
      <c r="J5" s="8"/>
    </row>
    <row r="6" spans="2:11" ht="18.75" x14ac:dyDescent="0.3">
      <c r="B6" s="10" t="s">
        <v>35</v>
      </c>
      <c r="C6" s="10"/>
      <c r="D6" s="10"/>
      <c r="E6" s="10"/>
      <c r="F6" s="10"/>
      <c r="G6" s="10"/>
      <c r="H6" s="10"/>
      <c r="I6" s="10"/>
      <c r="J6" s="10"/>
    </row>
    <row r="7" spans="2:11" ht="18.75" x14ac:dyDescent="0.3">
      <c r="B7" s="8" t="s">
        <v>3</v>
      </c>
      <c r="C7" s="8"/>
      <c r="D7" s="8"/>
      <c r="E7" s="8"/>
      <c r="F7" s="8"/>
      <c r="G7" s="8"/>
      <c r="H7" s="8"/>
      <c r="I7" s="8"/>
      <c r="J7" s="8"/>
    </row>
    <row r="8" spans="2:11" x14ac:dyDescent="0.25">
      <c r="B8" s="2"/>
      <c r="C8" s="2"/>
      <c r="D8" s="2"/>
      <c r="E8" s="2"/>
      <c r="F8" s="122"/>
      <c r="G8" s="98"/>
    </row>
    <row r="9" spans="2:11" s="126" customFormat="1" ht="6.75" customHeight="1" x14ac:dyDescent="0.25">
      <c r="B9" s="123"/>
      <c r="C9" s="123"/>
      <c r="D9" s="123"/>
      <c r="E9" s="123" t="s">
        <v>36</v>
      </c>
      <c r="F9" s="124" t="s">
        <v>6</v>
      </c>
      <c r="G9" s="124" t="s">
        <v>7</v>
      </c>
      <c r="H9" s="125" t="s">
        <v>8</v>
      </c>
      <c r="J9" s="127" t="s">
        <v>9</v>
      </c>
      <c r="K9" s="128"/>
    </row>
    <row r="10" spans="2:11" s="126" customFormat="1" ht="6.75" customHeight="1" x14ac:dyDescent="0.25">
      <c r="B10" s="123"/>
      <c r="C10" s="123"/>
      <c r="D10" s="123"/>
      <c r="E10" s="123"/>
      <c r="F10" s="124"/>
      <c r="G10" s="124"/>
      <c r="H10" s="125"/>
      <c r="J10" s="127"/>
      <c r="K10" s="128"/>
    </row>
    <row r="11" spans="2:11" s="126" customFormat="1" ht="6.75" customHeight="1" x14ac:dyDescent="0.25">
      <c r="B11" s="123"/>
      <c r="C11" s="123"/>
      <c r="D11" s="123"/>
      <c r="E11" s="123"/>
      <c r="F11" s="124"/>
      <c r="G11" s="124"/>
      <c r="H11" s="125"/>
      <c r="J11" s="127"/>
      <c r="K11" s="128"/>
    </row>
    <row r="12" spans="2:11" ht="19.5" customHeight="1" x14ac:dyDescent="0.25">
      <c r="B12" s="129" t="s">
        <v>37</v>
      </c>
      <c r="C12" s="130"/>
      <c r="D12" s="130"/>
      <c r="E12" s="131"/>
      <c r="F12" s="132"/>
      <c r="G12" s="133"/>
      <c r="H12" s="134"/>
      <c r="I12" s="135"/>
      <c r="J12" s="136"/>
    </row>
    <row r="13" spans="2:11" ht="18.75" customHeight="1" thickBot="1" x14ac:dyDescent="0.3">
      <c r="B13" s="137" t="s">
        <v>38</v>
      </c>
      <c r="C13" s="138"/>
      <c r="D13" s="138"/>
      <c r="E13" s="139"/>
      <c r="F13" s="140"/>
      <c r="G13" s="141"/>
      <c r="H13" s="142"/>
      <c r="I13" s="143"/>
      <c r="J13" s="144"/>
    </row>
    <row r="14" spans="2:11" s="9" customFormat="1" ht="16.5" thickTop="1" x14ac:dyDescent="0.25">
      <c r="B14" s="9" t="s">
        <v>39</v>
      </c>
      <c r="E14" s="2"/>
      <c r="F14" s="96"/>
      <c r="G14" s="98"/>
      <c r="H14" s="145"/>
      <c r="J14" s="7"/>
      <c r="K14" s="146"/>
    </row>
    <row r="15" spans="2:11" s="1" customFormat="1" x14ac:dyDescent="0.25">
      <c r="B15" s="147">
        <v>41100101</v>
      </c>
      <c r="C15" s="147"/>
      <c r="D15" s="148"/>
      <c r="E15" s="149"/>
      <c r="F15" s="30">
        <f>-VLOOKUP($B15,'[1]Bce JULIO 2022'!$B$7:$G$1996,6,FALSE)</f>
        <v>1483440634.24</v>
      </c>
      <c r="G15" s="32">
        <f>-VLOOKUP($B15,'[1]bce JULIO 2021'!$B$7:$G$987,6,FALSE)</f>
        <v>1613892234.28</v>
      </c>
      <c r="H15" s="150">
        <f>+F15-G15</f>
        <v>-130451600.03999996</v>
      </c>
      <c r="J15" s="33">
        <f>+H15/G15</f>
        <v>-8.0830427998309237E-2</v>
      </c>
      <c r="K15" s="146"/>
    </row>
    <row r="16" spans="2:11" s="1" customFormat="1" x14ac:dyDescent="0.25">
      <c r="B16" s="151">
        <v>41100102</v>
      </c>
      <c r="C16" s="151"/>
      <c r="D16" s="151"/>
      <c r="E16" s="151"/>
      <c r="F16" s="30">
        <f>-VLOOKUP($B16,'[1]Bce JULIO 2022'!$B$7:$G$1996,6,FALSE)</f>
        <v>14508785133.93</v>
      </c>
      <c r="G16" s="32">
        <f>-VLOOKUP($B16,'[1]bce JULIO 2021'!$B$7:$G$987,6,FALSE)</f>
        <v>9879096408.5</v>
      </c>
      <c r="H16" s="150">
        <f t="shared" ref="H16:H17" si="0">+F16-G16</f>
        <v>4629688725.4300003</v>
      </c>
      <c r="J16" s="33">
        <f>+H16/G16</f>
        <v>0.46863483602069156</v>
      </c>
      <c r="K16" s="146"/>
    </row>
    <row r="17" spans="2:11" s="1" customFormat="1" x14ac:dyDescent="0.25">
      <c r="B17" s="152">
        <v>41100103</v>
      </c>
      <c r="C17" s="152"/>
      <c r="D17" s="152"/>
      <c r="E17" s="152"/>
      <c r="F17" s="30">
        <f>-VLOOKUP($B17,'[1]Bce JULIO 2022'!$B$7:$G$1996,6,FALSE)</f>
        <v>84709079.430000007</v>
      </c>
      <c r="G17" s="32">
        <f>-VLOOKUP($B17,'[1]bce JULIO 2021'!$B$7:$G$987,6,FALSE)</f>
        <v>36612512.240000002</v>
      </c>
      <c r="H17" s="150">
        <f t="shared" si="0"/>
        <v>48096567.190000005</v>
      </c>
      <c r="J17" s="33">
        <f>+H17/G17</f>
        <v>1.3136647623282571</v>
      </c>
      <c r="K17" s="146"/>
    </row>
    <row r="18" spans="2:11" s="1" customFormat="1" x14ac:dyDescent="0.25">
      <c r="B18" s="39" t="s">
        <v>40</v>
      </c>
      <c r="C18" s="39"/>
      <c r="D18" s="39"/>
      <c r="E18" s="153"/>
      <c r="F18" s="154">
        <f>SUM(F15:F17)</f>
        <v>16076934847.6</v>
      </c>
      <c r="G18" s="155">
        <f>SUM(G15:G17)</f>
        <v>11529601155.02</v>
      </c>
      <c r="H18" s="156">
        <f>+F18-G18</f>
        <v>4547333692.5799999</v>
      </c>
      <c r="I18" s="9"/>
      <c r="J18" s="157">
        <f>(H18/G18)</f>
        <v>0.39440511700615821</v>
      </c>
      <c r="K18" s="146"/>
    </row>
    <row r="19" spans="2:11" s="1" customFormat="1" ht="9" customHeight="1" x14ac:dyDescent="0.25">
      <c r="B19" s="9"/>
      <c r="C19" s="9"/>
      <c r="D19" s="9"/>
      <c r="E19" s="2"/>
      <c r="F19" s="96"/>
      <c r="G19" s="32"/>
      <c r="H19" s="150"/>
      <c r="J19" s="7"/>
      <c r="K19" s="146"/>
    </row>
    <row r="20" spans="2:11" s="9" customFormat="1" x14ac:dyDescent="0.25">
      <c r="B20" s="9" t="s">
        <v>41</v>
      </c>
      <c r="E20" s="2"/>
      <c r="F20" s="96"/>
      <c r="G20" s="98"/>
      <c r="H20" s="145"/>
      <c r="J20" s="7"/>
      <c r="K20" s="146"/>
    </row>
    <row r="21" spans="2:11" s="1" customFormat="1" x14ac:dyDescent="0.25">
      <c r="B21" s="158">
        <v>41104601</v>
      </c>
      <c r="E21" s="2"/>
      <c r="F21" s="30">
        <f>-VLOOKUP($B21,'[1]Bce JULIO 2022'!$B$7:$G$1996,6,FALSE)</f>
        <v>85830707</v>
      </c>
      <c r="G21" s="32">
        <f>-VLOOKUP($B21,'[1]bce JULIO 2021'!$B$7:$G$987,6,FALSE)</f>
        <v>64846622</v>
      </c>
      <c r="H21" s="150">
        <f t="shared" ref="H21:H23" si="1">+F21-G21</f>
        <v>20984085</v>
      </c>
      <c r="J21" s="33">
        <f>+H21/G21</f>
        <v>0.32359565313980426</v>
      </c>
      <c r="K21" s="146"/>
    </row>
    <row r="22" spans="2:11" s="1" customFormat="1" x14ac:dyDescent="0.25">
      <c r="B22" s="159">
        <v>41104602</v>
      </c>
      <c r="E22" s="2"/>
      <c r="F22" s="30">
        <f>-VLOOKUP($B22,'[1]Bce JULIO 2022'!$B$7:$G$1996,6,FALSE)</f>
        <v>580636119</v>
      </c>
      <c r="G22" s="32">
        <f>-VLOOKUP($B22,'[1]bce JULIO 2021'!$B$7:$G$987,6,FALSE)</f>
        <v>414508490</v>
      </c>
      <c r="H22" s="150">
        <f t="shared" si="1"/>
        <v>166127629</v>
      </c>
      <c r="J22" s="33">
        <f t="shared" ref="J22" si="2">+H22/G22</f>
        <v>0.40078221075761317</v>
      </c>
      <c r="K22" s="146"/>
    </row>
    <row r="23" spans="2:11" s="1" customFormat="1" x14ac:dyDescent="0.25">
      <c r="B23" s="159" t="s">
        <v>42</v>
      </c>
      <c r="E23" s="2">
        <v>1.3</v>
      </c>
      <c r="F23" s="160">
        <f>-'[1]Bce JULIO 2022'!G497</f>
        <v>308338406</v>
      </c>
      <c r="G23" s="32">
        <v>0</v>
      </c>
      <c r="H23" s="150">
        <f t="shared" si="1"/>
        <v>308338406</v>
      </c>
      <c r="J23" s="33">
        <v>1</v>
      </c>
      <c r="K23" s="146"/>
    </row>
    <row r="24" spans="2:11" s="1" customFormat="1" x14ac:dyDescent="0.25">
      <c r="B24" s="39" t="s">
        <v>43</v>
      </c>
      <c r="C24" s="39"/>
      <c r="D24" s="39"/>
      <c r="E24" s="40"/>
      <c r="F24" s="161">
        <f>+F23+F21+F22</f>
        <v>974805232</v>
      </c>
      <c r="G24" s="161">
        <f>+G23+G21+G22</f>
        <v>479355112</v>
      </c>
      <c r="H24" s="161">
        <f t="shared" ref="H24" si="3">+H23+H21+H22</f>
        <v>495450120</v>
      </c>
      <c r="I24" s="9"/>
      <c r="J24" s="157">
        <f>(H24/G24)</f>
        <v>1.0335763770888919</v>
      </c>
      <c r="K24" s="146"/>
    </row>
    <row r="25" spans="2:11" s="1" customFormat="1" x14ac:dyDescent="0.25">
      <c r="B25" s="9"/>
      <c r="E25" s="2"/>
      <c r="F25" s="30"/>
      <c r="G25" s="32"/>
      <c r="H25" s="150"/>
      <c r="J25" s="7"/>
      <c r="K25" s="146"/>
    </row>
    <row r="26" spans="2:11" s="1" customFormat="1" ht="15" customHeight="1" x14ac:dyDescent="0.25">
      <c r="B26" s="9" t="s">
        <v>44</v>
      </c>
      <c r="C26" s="9"/>
      <c r="D26" s="9"/>
      <c r="E26" s="2"/>
      <c r="F26" s="30"/>
      <c r="G26" s="32"/>
      <c r="H26" s="150"/>
      <c r="J26" s="7"/>
      <c r="K26" s="146"/>
    </row>
    <row r="27" spans="2:11" s="1" customFormat="1" x14ac:dyDescent="0.25">
      <c r="B27" s="162">
        <v>411060</v>
      </c>
      <c r="C27" s="162"/>
      <c r="D27" s="163"/>
      <c r="E27" s="149"/>
      <c r="F27" s="30">
        <f>-'[1]Bce JULIO 2022'!G517</f>
        <v>18444229058.509998</v>
      </c>
      <c r="G27" s="32">
        <f>-'[1]bce JULIO 2021'!G514</f>
        <v>16527230352.809999</v>
      </c>
      <c r="H27" s="150">
        <f t="shared" ref="H27" si="4">+F27-G27</f>
        <v>1916998705.6999989</v>
      </c>
      <c r="J27" s="33">
        <f t="shared" ref="J27" si="5">+H27/G27</f>
        <v>0.11599031808581685</v>
      </c>
      <c r="K27" s="146"/>
    </row>
    <row r="28" spans="2:11" s="1" customFormat="1" x14ac:dyDescent="0.25">
      <c r="B28" s="39" t="s">
        <v>45</v>
      </c>
      <c r="C28" s="59"/>
      <c r="D28" s="59"/>
      <c r="E28" s="40"/>
      <c r="F28" s="161">
        <f>+F27</f>
        <v>18444229058.509998</v>
      </c>
      <c r="G28" s="164">
        <f>+G27</f>
        <v>16527230352.809999</v>
      </c>
      <c r="H28" s="156">
        <f>+F28-G28</f>
        <v>1916998705.6999989</v>
      </c>
      <c r="I28" s="9"/>
      <c r="J28" s="157">
        <f>(H28/G28)</f>
        <v>0.11599031808581685</v>
      </c>
      <c r="K28" s="146"/>
    </row>
    <row r="29" spans="2:11" s="1" customFormat="1" ht="11.25" customHeight="1" x14ac:dyDescent="0.25">
      <c r="E29" s="2"/>
      <c r="F29" s="30"/>
      <c r="G29" s="32"/>
      <c r="H29" s="150"/>
      <c r="J29" s="7"/>
      <c r="K29" s="146"/>
    </row>
    <row r="30" spans="2:11" s="1" customFormat="1" ht="19.5" customHeight="1" x14ac:dyDescent="0.25">
      <c r="B30" s="9" t="s">
        <v>46</v>
      </c>
      <c r="E30" s="2"/>
      <c r="F30" s="30"/>
      <c r="G30" s="32"/>
      <c r="H30" s="150"/>
      <c r="J30" s="7"/>
      <c r="K30" s="146"/>
    </row>
    <row r="31" spans="2:11" s="1" customFormat="1" x14ac:dyDescent="0.25">
      <c r="B31" s="165">
        <v>411061</v>
      </c>
      <c r="C31" s="165"/>
      <c r="E31" s="2"/>
      <c r="F31" s="30">
        <f>-VLOOKUP($B31,'[1]Bce JULIO 2022'!$B$7:$G$1996,6,FALSE)</f>
        <v>614742609</v>
      </c>
      <c r="G31" s="32">
        <f>-VLOOKUP($B31,'[1]bce JULIO 2021'!$B$7:$G$987,6,FALSE)</f>
        <v>385919657</v>
      </c>
      <c r="H31" s="150">
        <f t="shared" ref="H31:H32" si="6">+F31-G31</f>
        <v>228822952</v>
      </c>
      <c r="J31" s="33">
        <f t="shared" ref="J31:J32" si="7">+H31/G31</f>
        <v>0.59292898884391365</v>
      </c>
      <c r="K31" s="146"/>
    </row>
    <row r="32" spans="2:11" s="1" customFormat="1" x14ac:dyDescent="0.25">
      <c r="B32" s="166">
        <v>411090</v>
      </c>
      <c r="C32" s="166"/>
      <c r="D32" s="166"/>
      <c r="E32" s="166"/>
      <c r="F32" s="30">
        <f>-'[1]Bce JULIO 2022'!G528</f>
        <v>529794920</v>
      </c>
      <c r="G32" s="32">
        <f>-VLOOKUP($B32,'[1]bce JULIO 2021'!$B$7:$G$987,6,FALSE)</f>
        <v>501604736</v>
      </c>
      <c r="H32" s="150">
        <f t="shared" si="6"/>
        <v>28190184</v>
      </c>
      <c r="J32" s="33">
        <f t="shared" si="7"/>
        <v>5.6199995687441037E-2</v>
      </c>
      <c r="K32" s="146"/>
    </row>
    <row r="33" spans="2:11" s="1" customFormat="1" x14ac:dyDescent="0.25">
      <c r="B33" s="39" t="s">
        <v>47</v>
      </c>
      <c r="C33" s="59"/>
      <c r="D33" s="59"/>
      <c r="E33" s="40"/>
      <c r="F33" s="161">
        <f>+F31+F32</f>
        <v>1144537529</v>
      </c>
      <c r="G33" s="161">
        <f>+G31+G32</f>
        <v>887524393</v>
      </c>
      <c r="H33" s="156">
        <f>+F33-G33</f>
        <v>257013136</v>
      </c>
      <c r="I33" s="9"/>
      <c r="J33" s="157">
        <f>(H33/G33)</f>
        <v>0.28958430667043084</v>
      </c>
      <c r="K33" s="146"/>
    </row>
    <row r="34" spans="2:11" s="1" customFormat="1" x14ac:dyDescent="0.25">
      <c r="E34" s="2"/>
      <c r="F34" s="30"/>
      <c r="G34" s="32"/>
      <c r="H34" s="150"/>
      <c r="J34" s="167"/>
      <c r="K34" s="146"/>
    </row>
    <row r="35" spans="2:11" s="1" customFormat="1" x14ac:dyDescent="0.25">
      <c r="B35" s="168">
        <v>411003</v>
      </c>
      <c r="C35" s="39"/>
      <c r="D35" s="39"/>
      <c r="E35" s="40"/>
      <c r="F35" s="161">
        <f>-VLOOKUP($B35,'[1]Bce JULIO 2022'!$B$7:$G$1996,6,FALSE)</f>
        <v>44109225</v>
      </c>
      <c r="G35" s="161">
        <f>-VLOOKUP($B35,'[1]bce JULIO 2021'!$B$7:$G$987,6,FALSE)</f>
        <v>27150076.460000001</v>
      </c>
      <c r="H35" s="156">
        <f>+F35-G35</f>
        <v>16959148.539999999</v>
      </c>
      <c r="I35" s="9"/>
      <c r="J35" s="157">
        <f>(H35/G35)</f>
        <v>0.6246445959364344</v>
      </c>
      <c r="K35" s="146"/>
    </row>
    <row r="36" spans="2:11" s="1" customFormat="1" ht="18" customHeight="1" x14ac:dyDescent="0.25">
      <c r="B36" s="9"/>
      <c r="E36" s="2"/>
      <c r="F36" s="30"/>
      <c r="G36" s="32"/>
      <c r="H36" s="150"/>
      <c r="J36" s="33"/>
      <c r="K36" s="146"/>
    </row>
    <row r="37" spans="2:11" s="1" customFormat="1" ht="18.75" customHeight="1" x14ac:dyDescent="0.25">
      <c r="B37" s="39" t="s">
        <v>48</v>
      </c>
      <c r="C37" s="39"/>
      <c r="D37" s="39"/>
      <c r="E37" s="40"/>
      <c r="F37" s="161">
        <f>+F35+F28+F24+F18+F33</f>
        <v>36684615892.110001</v>
      </c>
      <c r="G37" s="161">
        <f>+G35+G28+G24+G18+G33</f>
        <v>29450861089.290001</v>
      </c>
      <c r="H37" s="156">
        <f>+F37-G37</f>
        <v>7233754802.8199997</v>
      </c>
      <c r="I37" s="9"/>
      <c r="J37" s="157">
        <f>(H37/G37)</f>
        <v>0.24562116472209372</v>
      </c>
      <c r="K37" s="146"/>
    </row>
    <row r="38" spans="2:11" s="1" customFormat="1" ht="6" customHeight="1" x14ac:dyDescent="0.25">
      <c r="B38" s="9"/>
      <c r="E38" s="2"/>
      <c r="F38" s="30"/>
      <c r="G38" s="32"/>
      <c r="H38" s="150"/>
      <c r="J38" s="7"/>
      <c r="K38" s="146"/>
    </row>
    <row r="39" spans="2:11" s="1" customFormat="1" ht="6" customHeight="1" x14ac:dyDescent="0.25">
      <c r="B39" s="9"/>
      <c r="E39" s="2"/>
      <c r="F39" s="30"/>
      <c r="G39" s="32"/>
      <c r="H39" s="150"/>
      <c r="J39" s="7"/>
      <c r="K39" s="146"/>
    </row>
    <row r="40" spans="2:11" s="1" customFormat="1" ht="17.25" customHeight="1" x14ac:dyDescent="0.25">
      <c r="B40" s="9" t="s">
        <v>49</v>
      </c>
      <c r="E40" s="2"/>
      <c r="F40" s="30"/>
      <c r="G40" s="36"/>
      <c r="H40" s="150"/>
      <c r="J40" s="33"/>
      <c r="K40" s="146"/>
    </row>
    <row r="41" spans="2:11" s="1" customFormat="1" ht="17.25" customHeight="1" x14ac:dyDescent="0.25">
      <c r="B41" s="169">
        <v>442824</v>
      </c>
      <c r="E41" s="2"/>
      <c r="F41" s="30">
        <f>-VLOOKUP($B41,'[1]Bce JULIO 2022'!$B$7:$G$1996,6,FALSE)</f>
        <v>404363223.41000003</v>
      </c>
      <c r="G41" s="32">
        <f>-VLOOKUP($B41,'[1]bce JULIO 2021'!$B$7:$G$987,6,FALSE)</f>
        <v>422560788.31</v>
      </c>
      <c r="H41" s="150">
        <f t="shared" ref="H41" si="8">+F41-G41</f>
        <v>-18197564.899999976</v>
      </c>
      <c r="J41" s="33">
        <f t="shared" ref="J41" si="9">+H41/G41</f>
        <v>-4.3064963440596946E-2</v>
      </c>
      <c r="K41" s="146"/>
    </row>
    <row r="42" spans="2:11" s="1" customFormat="1" ht="17.25" customHeight="1" x14ac:dyDescent="0.25">
      <c r="B42" s="169" t="s">
        <v>50</v>
      </c>
      <c r="E42" s="2"/>
      <c r="F42" s="30">
        <f>-'[1]Bce JULIO 2022'!G533</f>
        <v>100439213</v>
      </c>
      <c r="G42" s="32">
        <v>0</v>
      </c>
      <c r="H42" s="150"/>
      <c r="J42" s="33"/>
      <c r="K42" s="146"/>
    </row>
    <row r="43" spans="2:11" s="1" customFormat="1" ht="17.25" customHeight="1" x14ac:dyDescent="0.25">
      <c r="B43" s="39" t="s">
        <v>51</v>
      </c>
      <c r="C43" s="39"/>
      <c r="D43" s="39"/>
      <c r="E43" s="40"/>
      <c r="F43" s="161">
        <f>+F41+F42</f>
        <v>504802436.41000003</v>
      </c>
      <c r="G43" s="161">
        <f t="shared" ref="G43" si="10">+G41</f>
        <v>422560788.31</v>
      </c>
      <c r="H43" s="156">
        <f>+F43-G43</f>
        <v>82241648.100000024</v>
      </c>
      <c r="I43" s="9"/>
      <c r="J43" s="157">
        <f>(H43/G43)</f>
        <v>0.19462678595645208</v>
      </c>
      <c r="K43" s="146"/>
    </row>
    <row r="44" spans="2:11" s="1" customFormat="1" ht="17.25" customHeight="1" x14ac:dyDescent="0.25">
      <c r="B44" s="170"/>
      <c r="C44" s="170"/>
      <c r="D44" s="170"/>
      <c r="E44" s="171"/>
      <c r="F44" s="172"/>
      <c r="G44" s="173"/>
      <c r="H44" s="174"/>
      <c r="J44" s="7"/>
      <c r="K44" s="146"/>
    </row>
    <row r="45" spans="2:11" s="1" customFormat="1" ht="17.25" customHeight="1" x14ac:dyDescent="0.25">
      <c r="B45" s="170"/>
      <c r="C45" s="170"/>
      <c r="D45" s="170"/>
      <c r="E45" s="171"/>
      <c r="F45" s="172"/>
      <c r="G45" s="173"/>
      <c r="H45" s="174"/>
      <c r="J45" s="7"/>
      <c r="K45" s="146"/>
    </row>
    <row r="46" spans="2:11" s="1" customFormat="1" ht="17.25" customHeight="1" x14ac:dyDescent="0.25">
      <c r="B46" s="170"/>
      <c r="C46" s="170"/>
      <c r="D46" s="170"/>
      <c r="E46" s="171"/>
      <c r="F46" s="172"/>
      <c r="G46" s="173"/>
      <c r="H46" s="174"/>
      <c r="J46" s="7"/>
      <c r="K46" s="146"/>
    </row>
    <row r="47" spans="2:11" s="1" customFormat="1" ht="17.25" customHeight="1" x14ac:dyDescent="0.25">
      <c r="B47" s="170"/>
      <c r="C47" s="170"/>
      <c r="D47" s="170"/>
      <c r="E47" s="171"/>
      <c r="F47" s="172"/>
      <c r="G47" s="173"/>
      <c r="H47" s="174"/>
      <c r="J47" s="7"/>
      <c r="K47" s="146"/>
    </row>
    <row r="48" spans="2:11" s="1" customFormat="1" ht="17.25" customHeight="1" x14ac:dyDescent="0.25">
      <c r="B48" s="170"/>
      <c r="C48" s="170"/>
      <c r="D48" s="170"/>
      <c r="E48" s="171"/>
      <c r="F48" s="172"/>
      <c r="G48" s="175"/>
      <c r="H48" s="174"/>
      <c r="J48" s="7"/>
      <c r="K48" s="146"/>
    </row>
    <row r="49" spans="2:11" s="1" customFormat="1" ht="14.25" customHeight="1" x14ac:dyDescent="0.25">
      <c r="B49" s="170"/>
      <c r="C49" s="170"/>
      <c r="D49" s="170"/>
      <c r="E49" s="171"/>
      <c r="F49" s="172"/>
      <c r="G49" s="173"/>
      <c r="H49" s="174"/>
      <c r="J49" s="7"/>
      <c r="K49" s="146"/>
    </row>
    <row r="50" spans="2:11" s="1" customFormat="1" ht="16.5" customHeight="1" x14ac:dyDescent="0.25">
      <c r="B50" s="9"/>
      <c r="E50" s="2"/>
      <c r="F50" s="30"/>
      <c r="G50" s="32"/>
      <c r="H50" s="150"/>
      <c r="J50" s="7"/>
      <c r="K50" s="146"/>
    </row>
    <row r="51" spans="2:11" s="1" customFormat="1" ht="16.5" thickBot="1" x14ac:dyDescent="0.3">
      <c r="B51" s="176" t="s">
        <v>52</v>
      </c>
      <c r="C51" s="177"/>
      <c r="D51" s="177"/>
      <c r="E51" s="178"/>
      <c r="F51" s="179"/>
      <c r="G51" s="180"/>
      <c r="H51" s="181"/>
      <c r="I51" s="182"/>
      <c r="J51" s="183"/>
      <c r="K51" s="146"/>
    </row>
    <row r="52" spans="2:11" s="1" customFormat="1" ht="16.5" thickTop="1" x14ac:dyDescent="0.25">
      <c r="B52" s="184">
        <v>4705</v>
      </c>
      <c r="E52" s="2"/>
      <c r="F52" s="30">
        <f>-VLOOKUP($B52,'[1]Bce JULIO 2022'!$B$7:$G$1996,6,FALSE)</f>
        <v>2888238046</v>
      </c>
      <c r="G52" s="32">
        <f>-VLOOKUP($B52,'[1]bce JULIO 2021'!$B$7:$G$987,6,FALSE)</f>
        <v>2235920281.0300002</v>
      </c>
      <c r="H52" s="150">
        <f t="shared" ref="H52:H53" si="11">+F52-G52</f>
        <v>652317764.96999979</v>
      </c>
      <c r="J52" s="33">
        <f t="shared" ref="J52:J53" si="12">+H52/G52</f>
        <v>0.29174464335978145</v>
      </c>
      <c r="K52" s="146"/>
    </row>
    <row r="53" spans="2:11" s="1" customFormat="1" x14ac:dyDescent="0.25">
      <c r="B53" s="185">
        <v>4722</v>
      </c>
      <c r="E53" s="2" t="s">
        <v>11</v>
      </c>
      <c r="F53" s="30">
        <f>-VLOOKUP($B53,'[1]Bce JULIO 2022'!$B$7:$G$1996,6,FALSE)</f>
        <v>57770000</v>
      </c>
      <c r="G53" s="32">
        <f>-VLOOKUP($B53,'[1]bce JULIO 2021'!$B$7:$G$987,6,FALSE)</f>
        <v>26113000</v>
      </c>
      <c r="H53" s="150">
        <f t="shared" si="11"/>
        <v>31657000</v>
      </c>
      <c r="J53" s="33">
        <f t="shared" si="12"/>
        <v>1.2123080458009421</v>
      </c>
      <c r="K53" s="146"/>
    </row>
    <row r="54" spans="2:11" s="1" customFormat="1" x14ac:dyDescent="0.25">
      <c r="B54" s="186" t="s">
        <v>53</v>
      </c>
      <c r="C54" s="186"/>
      <c r="D54" s="186"/>
      <c r="E54" s="187"/>
      <c r="F54" s="188">
        <f>+F52+F53</f>
        <v>2946008046</v>
      </c>
      <c r="G54" s="189">
        <f>+G52+G53</f>
        <v>2262033281.0300002</v>
      </c>
      <c r="H54" s="156">
        <f>+F54-G54</f>
        <v>683974764.96999979</v>
      </c>
      <c r="I54" s="9"/>
      <c r="J54" s="157">
        <f>(H54/G54)</f>
        <v>0.3023716630104385</v>
      </c>
      <c r="K54" s="146"/>
    </row>
    <row r="55" spans="2:11" s="1" customFormat="1" ht="6" customHeight="1" x14ac:dyDescent="0.25">
      <c r="B55" s="9"/>
      <c r="E55" s="2"/>
      <c r="F55" s="30"/>
      <c r="G55" s="32"/>
      <c r="H55" s="150"/>
      <c r="J55" s="7"/>
      <c r="K55" s="146"/>
    </row>
    <row r="56" spans="2:11" s="1" customFormat="1" ht="21" customHeight="1" thickBot="1" x14ac:dyDescent="0.3">
      <c r="B56" s="176" t="s">
        <v>54</v>
      </c>
      <c r="C56" s="176"/>
      <c r="D56" s="176"/>
      <c r="E56" s="190"/>
      <c r="F56" s="191">
        <f>+F54+F37+F43</f>
        <v>40135426374.520004</v>
      </c>
      <c r="G56" s="191">
        <f>+G54+G37+G43</f>
        <v>32135455158.630001</v>
      </c>
      <c r="H56" s="192">
        <f>+F56-G56</f>
        <v>7999971215.8900032</v>
      </c>
      <c r="I56" s="9"/>
      <c r="J56" s="43">
        <f>(H56/G56)</f>
        <v>0.2489453214961421</v>
      </c>
      <c r="K56" s="193"/>
    </row>
    <row r="57" spans="2:11" s="1" customFormat="1" ht="8.25" customHeight="1" thickTop="1" x14ac:dyDescent="0.25">
      <c r="B57" s="9"/>
      <c r="E57" s="2"/>
      <c r="F57" s="30"/>
      <c r="G57" s="32"/>
      <c r="H57" s="150"/>
      <c r="J57" s="7"/>
      <c r="K57" s="146"/>
    </row>
    <row r="58" spans="2:11" s="1" customFormat="1" x14ac:dyDescent="0.25">
      <c r="B58" s="194">
        <v>5101</v>
      </c>
      <c r="E58" s="2"/>
      <c r="F58" s="30">
        <f>VLOOKUP($B58,'[1]Bce JULIO 2022'!$B$7:$G$1996,6,FALSE)</f>
        <v>3521287075</v>
      </c>
      <c r="G58" s="32">
        <f>VLOOKUP($B58,'[1]bce JULIO 2021'!$B$7:$G$987,6,FALSE)</f>
        <v>3235871540</v>
      </c>
      <c r="H58" s="150">
        <f>+F58-G58</f>
        <v>285415535</v>
      </c>
      <c r="J58" s="33">
        <f t="shared" ref="J58:J68" si="13">+H58/G58</f>
        <v>8.82036049552202E-2</v>
      </c>
      <c r="K58" s="146"/>
    </row>
    <row r="59" spans="2:11" s="1" customFormat="1" x14ac:dyDescent="0.25">
      <c r="B59" s="195">
        <v>5102</v>
      </c>
      <c r="E59" s="196"/>
      <c r="F59" s="30">
        <f>VLOOKUP($B59,'[1]Bce JULIO 2022'!$B$7:$G$1996,6,FALSE)</f>
        <v>47417136</v>
      </c>
      <c r="G59" s="32">
        <f>VLOOKUP($B59,'[1]bce JULIO 2021'!$B$7:$G$987,6,FALSE)</f>
        <v>53886395</v>
      </c>
      <c r="H59" s="150">
        <f t="shared" ref="H59:H69" si="14">+F59-G59</f>
        <v>-6469259</v>
      </c>
      <c r="J59" s="33">
        <f t="shared" si="13"/>
        <v>-0.12005366104004545</v>
      </c>
      <c r="K59" s="146"/>
    </row>
    <row r="60" spans="2:11" s="1" customFormat="1" x14ac:dyDescent="0.25">
      <c r="B60" s="197">
        <v>5103</v>
      </c>
      <c r="E60" s="198"/>
      <c r="F60" s="30">
        <f>VLOOKUP($B60,'[1]Bce JULIO 2022'!$B$7:$G$1996,6,FALSE)</f>
        <v>964045513</v>
      </c>
      <c r="G60" s="32">
        <f>VLOOKUP($B60,'[1]bce JULIO 2021'!$B$7:$G$987,6,FALSE)</f>
        <v>869365524</v>
      </c>
      <c r="H60" s="150">
        <f t="shared" si="14"/>
        <v>94679989</v>
      </c>
      <c r="J60" s="33">
        <f t="shared" si="13"/>
        <v>0.1089069975588312</v>
      </c>
      <c r="K60" s="146"/>
    </row>
    <row r="61" spans="2:11" s="1" customFormat="1" x14ac:dyDescent="0.25">
      <c r="B61" s="199">
        <v>5104</v>
      </c>
      <c r="E61" s="2"/>
      <c r="F61" s="30">
        <f>VLOOKUP($B61,'[1]Bce JULIO 2022'!$B$7:$G$1996,6,FALSE)</f>
        <v>178941100</v>
      </c>
      <c r="G61" s="32">
        <f>VLOOKUP($B61,'[1]bce JULIO 2021'!$B$7:$G$987,6,FALSE)</f>
        <v>161541500</v>
      </c>
      <c r="H61" s="150">
        <f t="shared" si="14"/>
        <v>17399600</v>
      </c>
      <c r="J61" s="33">
        <f t="shared" si="13"/>
        <v>0.10770978355407125</v>
      </c>
      <c r="K61" s="146"/>
    </row>
    <row r="62" spans="2:11" s="1" customFormat="1" x14ac:dyDescent="0.25">
      <c r="B62" s="200">
        <v>5107</v>
      </c>
      <c r="E62" s="2"/>
      <c r="F62" s="30">
        <f>VLOOKUP($B62,'[1]Bce JULIO 2022'!$B$7:$G$1996,6,FALSE)</f>
        <v>1056602676</v>
      </c>
      <c r="G62" s="32">
        <f>VLOOKUP($B62,'[1]bce JULIO 2021'!$B$7:$G$987,6,FALSE)</f>
        <v>1021186300</v>
      </c>
      <c r="H62" s="150">
        <f t="shared" si="14"/>
        <v>35416376</v>
      </c>
      <c r="J62" s="33">
        <f t="shared" si="13"/>
        <v>3.4681601192652116E-2</v>
      </c>
      <c r="K62" s="146"/>
    </row>
    <row r="63" spans="2:11" s="1" customFormat="1" x14ac:dyDescent="0.25">
      <c r="B63" s="201">
        <v>5108</v>
      </c>
      <c r="E63" s="2"/>
      <c r="F63" s="30">
        <f>VLOOKUP($B63,'[1]Bce JULIO 2022'!$B$7:$G$1996,6,FALSE)</f>
        <v>1123011198</v>
      </c>
      <c r="G63" s="32">
        <f>VLOOKUP($B63,'[1]bce JULIO 2021'!$B$7:$G$987,6,FALSE)</f>
        <v>1308800691.01</v>
      </c>
      <c r="H63" s="150">
        <f t="shared" si="14"/>
        <v>-185789493.00999999</v>
      </c>
      <c r="J63" s="33">
        <f t="shared" si="13"/>
        <v>-0.14195399978481554</v>
      </c>
      <c r="K63" s="146"/>
    </row>
    <row r="64" spans="2:11" s="1" customFormat="1" x14ac:dyDescent="0.25">
      <c r="B64" s="202">
        <v>5111</v>
      </c>
      <c r="E64" s="149"/>
      <c r="F64" s="30">
        <f>VLOOKUP($B64,'[1]Bce JULIO 2022'!$B$7:$G$1996,6,FALSE)</f>
        <v>8176870896.3100004</v>
      </c>
      <c r="G64" s="32">
        <f>VLOOKUP($B64,'[1]bce JULIO 2021'!$B$7:$G$9906,6,FALSE)</f>
        <v>6533944945.6499996</v>
      </c>
      <c r="H64" s="150">
        <f t="shared" si="14"/>
        <v>1642925950.6600008</v>
      </c>
      <c r="J64" s="33">
        <f t="shared" si="13"/>
        <v>0.25144471897544612</v>
      </c>
      <c r="K64" s="146"/>
    </row>
    <row r="65" spans="2:11" s="1" customFormat="1" x14ac:dyDescent="0.25">
      <c r="B65" s="203">
        <v>5120</v>
      </c>
      <c r="E65" s="149"/>
      <c r="F65" s="30">
        <f>VLOOKUP($B65,'[1]Bce JULIO 2022'!$B$7:$G$1996,6,FALSE)</f>
        <v>418050272.93000001</v>
      </c>
      <c r="G65" s="32">
        <f>VLOOKUP($B65,'[1]bce JULIO 2021'!$B$7:$G$9906,6,FALSE)</f>
        <v>302187578.72000003</v>
      </c>
      <c r="H65" s="150">
        <f t="shared" si="14"/>
        <v>115862694.20999998</v>
      </c>
      <c r="J65" s="33">
        <f t="shared" si="13"/>
        <v>0.38341315914032209</v>
      </c>
      <c r="K65" s="146"/>
    </row>
    <row r="66" spans="2:11" s="1" customFormat="1" x14ac:dyDescent="0.25">
      <c r="B66" s="204">
        <v>53</v>
      </c>
      <c r="C66" s="204"/>
      <c r="D66" s="204"/>
      <c r="E66" s="2"/>
      <c r="F66" s="30">
        <f>VLOOKUP($B66,'[1]Bce JULIO 2022'!$B$7:$G$1996,6,FALSE)</f>
        <v>332467038.00999999</v>
      </c>
      <c r="G66" s="32">
        <f>VLOOKUP($B66,'[1]bce JULIO 2021'!$B$7:$G$9906,6,FALSE)</f>
        <v>331379832.44999999</v>
      </c>
      <c r="H66" s="150">
        <f t="shared" si="14"/>
        <v>1087205.5600000024</v>
      </c>
      <c r="J66" s="33">
        <f t="shared" si="13"/>
        <v>3.2808440753981146E-3</v>
      </c>
      <c r="K66" s="146"/>
    </row>
    <row r="67" spans="2:11" s="1" customFormat="1" x14ac:dyDescent="0.25">
      <c r="B67" s="205" t="s">
        <v>55</v>
      </c>
      <c r="C67" s="206"/>
      <c r="D67" s="206"/>
      <c r="E67" s="2"/>
      <c r="F67" s="207">
        <f>'[1]Bce JULIO 2022'!G857</f>
        <v>49992360</v>
      </c>
      <c r="G67" s="32">
        <f>'[1]bce JULIO 2021'!G826</f>
        <v>272805030</v>
      </c>
      <c r="H67" s="150">
        <f t="shared" si="14"/>
        <v>-222812670</v>
      </c>
      <c r="J67" s="33">
        <f t="shared" si="13"/>
        <v>-0.81674692728356213</v>
      </c>
      <c r="K67" s="146"/>
    </row>
    <row r="68" spans="2:11" s="1" customFormat="1" x14ac:dyDescent="0.25">
      <c r="B68" s="208">
        <v>55</v>
      </c>
      <c r="E68" s="2"/>
      <c r="F68" s="30">
        <f>VLOOKUP($B68,'[1]Bce JULIO 2022'!$B$7:$G$1996,6,FALSE)</f>
        <v>14510463437.58</v>
      </c>
      <c r="G68" s="32">
        <f>VLOOKUP($B68,'[1]bce JULIO 2021'!$B$7:$G$9906,6,FALSE)</f>
        <v>12581777856.41</v>
      </c>
      <c r="H68" s="150">
        <f t="shared" si="14"/>
        <v>1928685581.1700001</v>
      </c>
      <c r="J68" s="33">
        <f t="shared" si="13"/>
        <v>0.15329197536160588</v>
      </c>
      <c r="K68" s="146"/>
    </row>
    <row r="69" spans="2:11" s="1" customFormat="1" x14ac:dyDescent="0.25">
      <c r="B69" s="209" t="s">
        <v>56</v>
      </c>
      <c r="E69" s="2"/>
      <c r="F69" s="30">
        <f>'[1]Bce JULIO 2022'!G896</f>
        <v>2640132</v>
      </c>
      <c r="G69" s="32">
        <f>'[1]bce JULIO 2021'!G866</f>
        <v>1428423</v>
      </c>
      <c r="H69" s="150">
        <f t="shared" si="14"/>
        <v>1211709</v>
      </c>
      <c r="J69" s="33">
        <f>+H69/G69</f>
        <v>0.8482844367529786</v>
      </c>
      <c r="K69" s="146"/>
    </row>
    <row r="70" spans="2:11" s="1" customFormat="1" ht="16.5" thickBot="1" x14ac:dyDescent="0.3">
      <c r="B70" s="176" t="s">
        <v>57</v>
      </c>
      <c r="C70" s="176"/>
      <c r="D70" s="176"/>
      <c r="E70" s="190"/>
      <c r="F70" s="210">
        <f>SUM(F58:F69)</f>
        <v>30381788834.830002</v>
      </c>
      <c r="G70" s="191">
        <f>SUM(G58:G69)</f>
        <v>26674175616.239998</v>
      </c>
      <c r="H70" s="211">
        <f>+F70-G70</f>
        <v>3707613218.590004</v>
      </c>
      <c r="I70" s="212"/>
      <c r="J70" s="213">
        <f>(H70/G70)</f>
        <v>0.13899635632348104</v>
      </c>
      <c r="K70" s="193"/>
    </row>
    <row r="71" spans="2:11" s="1" customFormat="1" ht="10.5" customHeight="1" thickTop="1" x14ac:dyDescent="0.25">
      <c r="E71" s="2"/>
      <c r="F71" s="96"/>
      <c r="G71" s="32"/>
      <c r="H71" s="150"/>
      <c r="J71" s="7"/>
      <c r="K71" s="146"/>
    </row>
    <row r="72" spans="2:11" s="1" customFormat="1" x14ac:dyDescent="0.25">
      <c r="B72" s="170" t="s">
        <v>58</v>
      </c>
      <c r="C72" s="9"/>
      <c r="D72" s="9"/>
      <c r="E72" s="2"/>
      <c r="F72" s="214"/>
      <c r="G72" s="32"/>
      <c r="H72" s="150"/>
      <c r="J72" s="7"/>
      <c r="K72" s="146"/>
    </row>
    <row r="73" spans="2:11" s="1" customFormat="1" x14ac:dyDescent="0.25">
      <c r="B73" s="215">
        <v>4802</v>
      </c>
      <c r="E73" s="198" t="s">
        <v>59</v>
      </c>
      <c r="F73" s="30">
        <f>-VLOOKUP($B73,'[1]Bce JULIO 2022'!$B$7:$G$1996,6,FALSE)</f>
        <v>391994783.57999998</v>
      </c>
      <c r="G73" s="32">
        <f>-VLOOKUP($B73,'[1]bce JULIO 2021'!$B$7:$G$987,6,FALSE)</f>
        <v>76948730.299999997</v>
      </c>
      <c r="H73" s="150">
        <f>+F73-G73</f>
        <v>315046053.27999997</v>
      </c>
      <c r="J73" s="33">
        <f>+H73/G73</f>
        <v>4.0942332908123369</v>
      </c>
      <c r="K73" s="146"/>
    </row>
    <row r="74" spans="2:11" s="1" customFormat="1" x14ac:dyDescent="0.25">
      <c r="B74" s="216">
        <v>4808</v>
      </c>
      <c r="E74" s="198"/>
      <c r="F74" s="30">
        <f>-VLOOKUP($B74,'[1]Bce JULIO 2022'!$B$7:$G$1996,6,FALSE)</f>
        <v>33598763.859999999</v>
      </c>
      <c r="G74" s="32">
        <f>-VLOOKUP($B74,'[1]bce JULIO 2021'!$B$7:$G$987,6,FALSE)</f>
        <v>20058709.34</v>
      </c>
      <c r="H74" s="150">
        <f t="shared" ref="H74:H75" si="15">+F74-G74</f>
        <v>13540054.52</v>
      </c>
      <c r="J74" s="33">
        <f t="shared" ref="J74:J75" si="16">+H74/G74</f>
        <v>0.67502122347419191</v>
      </c>
      <c r="K74" s="146"/>
    </row>
    <row r="75" spans="2:11" s="1" customFormat="1" x14ac:dyDescent="0.25">
      <c r="B75" s="217">
        <v>4830</v>
      </c>
      <c r="C75" s="217"/>
      <c r="D75" s="217"/>
      <c r="E75" s="2" t="s">
        <v>11</v>
      </c>
      <c r="F75" s="30">
        <f>-VLOOKUP($B75,'[1]Bce JULIO 2022'!$B$7:$G$1996,6,FALSE)</f>
        <v>374054417.80000001</v>
      </c>
      <c r="G75" s="32">
        <f>-VLOOKUP($B75,'[1]bce JULIO 2021'!$B$7:$G$987,6,FALSE)</f>
        <v>146231124.19999999</v>
      </c>
      <c r="H75" s="150">
        <f t="shared" si="15"/>
        <v>227823293.60000002</v>
      </c>
      <c r="J75" s="33">
        <f t="shared" si="16"/>
        <v>1.557967189586853</v>
      </c>
      <c r="K75" s="146"/>
    </row>
    <row r="76" spans="2:11" s="1" customFormat="1" ht="16.5" thickBot="1" x14ac:dyDescent="0.3">
      <c r="B76" s="176" t="s">
        <v>60</v>
      </c>
      <c r="C76" s="176"/>
      <c r="D76" s="176"/>
      <c r="E76" s="190"/>
      <c r="F76" s="210">
        <f>+F73+F74+F75</f>
        <v>799647965.24000001</v>
      </c>
      <c r="G76" s="191">
        <f>+G73+G74+G75</f>
        <v>243238563.83999997</v>
      </c>
      <c r="H76" s="211">
        <f>SUM(H73:H75)</f>
        <v>556409401.39999998</v>
      </c>
      <c r="I76" s="212"/>
      <c r="J76" s="213">
        <f>(H76/G76)</f>
        <v>2.287504878404071</v>
      </c>
      <c r="K76" s="146"/>
    </row>
    <row r="77" spans="2:11" s="9" customFormat="1" ht="6.75" customHeight="1" thickTop="1" x14ac:dyDescent="0.25">
      <c r="E77" s="2"/>
      <c r="F77" s="96"/>
      <c r="G77" s="32"/>
      <c r="H77" s="145"/>
      <c r="J77" s="7"/>
      <c r="K77" s="146"/>
    </row>
    <row r="78" spans="2:11" s="9" customFormat="1" x14ac:dyDescent="0.25">
      <c r="B78" s="170" t="s">
        <v>61</v>
      </c>
      <c r="E78" s="2"/>
      <c r="F78" s="214"/>
      <c r="G78" s="32"/>
      <c r="H78" s="145"/>
      <c r="J78" s="7"/>
      <c r="K78" s="146"/>
    </row>
    <row r="79" spans="2:11" s="9" customFormat="1" x14ac:dyDescent="0.25">
      <c r="B79" s="218">
        <v>5802</v>
      </c>
      <c r="C79" s="1"/>
      <c r="E79" s="2"/>
      <c r="F79" s="30">
        <f>VLOOKUP($B79,'[1]Bce JULIO 2022'!$B$7:$G$1996,6,FALSE)</f>
        <v>18144347.91</v>
      </c>
      <c r="G79" s="32">
        <f>'[1]bce JULIO 2021'!G871</f>
        <v>35290004.789999999</v>
      </c>
      <c r="H79" s="150">
        <f>+F79-G79</f>
        <v>-17145656.879999999</v>
      </c>
      <c r="I79" s="1"/>
      <c r="J79" s="33">
        <f>+H79/G79</f>
        <v>-0.48585022818864854</v>
      </c>
      <c r="K79" s="146"/>
    </row>
    <row r="80" spans="2:11" s="9" customFormat="1" x14ac:dyDescent="0.25">
      <c r="B80" s="219">
        <v>5804</v>
      </c>
      <c r="C80" s="1"/>
      <c r="E80" s="2"/>
      <c r="F80" s="30">
        <f>VLOOKUP($B80,'[1]Bce JULIO 2022'!$B$7:$G$1996,6,FALSE)</f>
        <v>441157640.12</v>
      </c>
      <c r="G80" s="32">
        <v>0</v>
      </c>
      <c r="H80" s="150">
        <f>+F80-G80</f>
        <v>441157640.12</v>
      </c>
      <c r="I80" s="1"/>
      <c r="J80" s="33">
        <v>0</v>
      </c>
      <c r="K80" s="146"/>
    </row>
    <row r="81" spans="1:11" s="1" customFormat="1" x14ac:dyDescent="0.25">
      <c r="B81" s="220">
        <v>5890</v>
      </c>
      <c r="E81" s="2"/>
      <c r="F81" s="30">
        <f>'[1]Bce JULIO 2022'!G918</f>
        <v>16575365.65</v>
      </c>
      <c r="G81" s="32">
        <f>VLOOKUP($B81,'[1]bce JULIO 2021'!$B$7:$G$9906,6,FALSE)</f>
        <v>9329904.1600000001</v>
      </c>
      <c r="H81" s="150">
        <f>+F81-G81</f>
        <v>7245461.4900000002</v>
      </c>
      <c r="J81" s="33">
        <f t="shared" ref="J81" si="17">+H81/G81</f>
        <v>0.77658477147743821</v>
      </c>
      <c r="K81" s="146"/>
    </row>
    <row r="82" spans="1:11" s="9" customFormat="1" ht="16.5" thickBot="1" x14ac:dyDescent="0.3">
      <c r="A82" s="221"/>
      <c r="B82" s="176" t="s">
        <v>62</v>
      </c>
      <c r="C82" s="176"/>
      <c r="D82" s="176"/>
      <c r="E82" s="190"/>
      <c r="F82" s="210">
        <f>SUM(F79:F81)</f>
        <v>475877353.68000001</v>
      </c>
      <c r="G82" s="191">
        <f>SUM(G79:G81)</f>
        <v>44619908.950000003</v>
      </c>
      <c r="H82" s="211">
        <f>+F82-G82</f>
        <v>431257444.73000002</v>
      </c>
      <c r="I82" s="212"/>
      <c r="J82" s="213">
        <f>(H82/G82)</f>
        <v>9.6651350233201221</v>
      </c>
      <c r="K82" s="146"/>
    </row>
    <row r="83" spans="1:11" s="1" customFormat="1" ht="4.5" customHeight="1" thickTop="1" x14ac:dyDescent="0.25">
      <c r="E83" s="2"/>
      <c r="F83" s="30"/>
      <c r="G83" s="32"/>
      <c r="H83" s="150"/>
      <c r="J83" s="7"/>
      <c r="K83" s="146"/>
    </row>
    <row r="84" spans="1:11" s="1" customFormat="1" ht="4.5" customHeight="1" x14ac:dyDescent="0.25">
      <c r="E84" s="2"/>
      <c r="F84" s="30"/>
      <c r="G84" s="32"/>
      <c r="H84" s="150"/>
      <c r="J84" s="7"/>
      <c r="K84" s="146"/>
    </row>
    <row r="85" spans="1:11" s="1" customFormat="1" ht="16.5" thickBot="1" x14ac:dyDescent="0.3">
      <c r="A85" s="86"/>
      <c r="B85" s="176" t="s">
        <v>63</v>
      </c>
      <c r="C85" s="177"/>
      <c r="D85" s="177"/>
      <c r="E85" s="222"/>
      <c r="F85" s="179">
        <f>+F56-F70+F76-F82</f>
        <v>10077408151.250002</v>
      </c>
      <c r="G85" s="180">
        <f>+G56-G70+G76-G82</f>
        <v>5659898197.2800035</v>
      </c>
      <c r="H85" s="211">
        <f>+F85-G85</f>
        <v>4417509953.9699984</v>
      </c>
      <c r="I85" s="212"/>
      <c r="J85" s="213">
        <f>(H85/G85)</f>
        <v>0.7804928286683559</v>
      </c>
      <c r="K85" s="146"/>
    </row>
    <row r="86" spans="1:11" s="1" customFormat="1" ht="16.5" thickTop="1" x14ac:dyDescent="0.25">
      <c r="A86" s="86"/>
      <c r="B86" s="86"/>
      <c r="C86" s="86"/>
      <c r="D86" s="86"/>
      <c r="E86" s="87"/>
      <c r="F86" s="223"/>
      <c r="G86" s="98"/>
      <c r="H86" s="150"/>
      <c r="J86" s="7"/>
      <c r="K86" s="146"/>
    </row>
    <row r="87" spans="1:11" s="1" customFormat="1" x14ac:dyDescent="0.25">
      <c r="C87" s="32"/>
      <c r="E87" s="2"/>
      <c r="F87" s="30"/>
      <c r="G87" s="224"/>
      <c r="H87" s="150"/>
      <c r="J87" s="7"/>
      <c r="K87" s="146"/>
    </row>
    <row r="88" spans="1:11" s="1" customFormat="1" ht="10.5" customHeight="1" x14ac:dyDescent="0.25">
      <c r="C88" s="32"/>
      <c r="E88" s="2"/>
      <c r="F88" s="30"/>
      <c r="G88" s="30"/>
      <c r="H88" s="150"/>
      <c r="J88" s="7"/>
      <c r="K88" s="146"/>
    </row>
    <row r="89" spans="1:11" s="1" customFormat="1" hidden="1" x14ac:dyDescent="0.25">
      <c r="C89" s="32"/>
      <c r="E89" s="2"/>
      <c r="F89" s="224"/>
      <c r="G89" s="30"/>
      <c r="H89" s="150"/>
      <c r="J89" s="7"/>
      <c r="K89" s="146"/>
    </row>
    <row r="90" spans="1:11" s="1" customFormat="1" x14ac:dyDescent="0.25">
      <c r="C90" s="32"/>
      <c r="E90" s="2"/>
      <c r="F90" s="225"/>
      <c r="G90" s="51"/>
      <c r="H90" s="150"/>
      <c r="I90" s="32"/>
      <c r="J90" s="226"/>
      <c r="K90" s="146"/>
    </row>
    <row r="91" spans="1:11" x14ac:dyDescent="0.25">
      <c r="B91" s="104" t="s">
        <v>25</v>
      </c>
      <c r="D91" s="227" t="s">
        <v>25</v>
      </c>
      <c r="E91" s="228"/>
      <c r="F91" s="229"/>
      <c r="H91" s="230" t="s">
        <v>25</v>
      </c>
      <c r="I91" s="231"/>
      <c r="J91" s="232"/>
      <c r="K91" s="146"/>
    </row>
    <row r="92" spans="1:11" s="233" customFormat="1" x14ac:dyDescent="0.25">
      <c r="B92" s="234" t="s">
        <v>26</v>
      </c>
      <c r="D92" s="235" t="s">
        <v>27</v>
      </c>
      <c r="E92" s="236"/>
      <c r="F92" s="237"/>
      <c r="G92" s="238"/>
      <c r="H92" s="113" t="s">
        <v>28</v>
      </c>
      <c r="J92" s="120"/>
      <c r="K92" s="146"/>
    </row>
    <row r="93" spans="1:11" s="233" customFormat="1" x14ac:dyDescent="0.25">
      <c r="B93" s="234" t="s">
        <v>29</v>
      </c>
      <c r="D93" s="235" t="s">
        <v>30</v>
      </c>
      <c r="E93" s="236"/>
      <c r="F93" s="237"/>
      <c r="G93" s="238"/>
      <c r="H93" s="113" t="s">
        <v>31</v>
      </c>
      <c r="J93" s="120"/>
      <c r="K93" s="146"/>
    </row>
    <row r="94" spans="1:11" s="233" customFormat="1" x14ac:dyDescent="0.25">
      <c r="B94" s="234"/>
      <c r="D94" s="235" t="s">
        <v>32</v>
      </c>
      <c r="E94" s="236"/>
      <c r="F94" s="237"/>
      <c r="G94" s="238"/>
      <c r="H94" s="113" t="s">
        <v>33</v>
      </c>
      <c r="J94" s="120"/>
      <c r="K94" s="146"/>
    </row>
    <row r="95" spans="1:11" s="239" customFormat="1" x14ac:dyDescent="0.25">
      <c r="B95" s="9"/>
      <c r="C95" s="110"/>
      <c r="D95" s="110"/>
      <c r="E95" s="116"/>
      <c r="F95" s="240"/>
      <c r="G95" s="241"/>
      <c r="H95" s="113"/>
      <c r="J95" s="120"/>
      <c r="K95" s="146"/>
    </row>
    <row r="96" spans="1:11" x14ac:dyDescent="0.25">
      <c r="K96" s="146"/>
    </row>
    <row r="97" spans="2:11" x14ac:dyDescent="0.25">
      <c r="B97" s="89"/>
      <c r="K97" s="146"/>
    </row>
    <row r="98" spans="2:11" x14ac:dyDescent="0.25">
      <c r="K98" s="146"/>
    </row>
    <row r="99" spans="2:11" x14ac:dyDescent="0.25">
      <c r="K99" s="146"/>
    </row>
    <row r="100" spans="2:11" x14ac:dyDescent="0.25">
      <c r="K100" s="146"/>
    </row>
    <row r="101" spans="2:11" x14ac:dyDescent="0.25">
      <c r="K101" s="146"/>
    </row>
    <row r="102" spans="2:11" x14ac:dyDescent="0.25">
      <c r="K102" s="146"/>
    </row>
    <row r="103" spans="2:11" x14ac:dyDescent="0.25">
      <c r="K103" s="146"/>
    </row>
    <row r="104" spans="2:11" x14ac:dyDescent="0.25">
      <c r="K104" s="146"/>
    </row>
    <row r="105" spans="2:11" x14ac:dyDescent="0.25">
      <c r="K105" s="146"/>
    </row>
    <row r="106" spans="2:11" x14ac:dyDescent="0.25">
      <c r="K106" s="146"/>
    </row>
    <row r="107" spans="2:11" x14ac:dyDescent="0.25">
      <c r="K107" s="146"/>
    </row>
    <row r="108" spans="2:11" x14ac:dyDescent="0.25">
      <c r="K108" s="146"/>
    </row>
    <row r="109" spans="2:11" x14ac:dyDescent="0.25">
      <c r="K109" s="146"/>
    </row>
    <row r="110" spans="2:11" x14ac:dyDescent="0.25">
      <c r="K110" s="146"/>
    </row>
  </sheetData>
  <mergeCells count="20">
    <mergeCell ref="B31:C31"/>
    <mergeCell ref="B32:E32"/>
    <mergeCell ref="B66:D66"/>
    <mergeCell ref="B75:D75"/>
    <mergeCell ref="H9:H11"/>
    <mergeCell ref="J9:J11"/>
    <mergeCell ref="B15:C15"/>
    <mergeCell ref="B16:E16"/>
    <mergeCell ref="B17:E17"/>
    <mergeCell ref="B27:C27"/>
    <mergeCell ref="B4:J4"/>
    <mergeCell ref="B5:J5"/>
    <mergeCell ref="B6:J6"/>
    <mergeCell ref="B7:J7"/>
    <mergeCell ref="B9:B11"/>
    <mergeCell ref="C9:C11"/>
    <mergeCell ref="D9:D11"/>
    <mergeCell ref="E9:E11"/>
    <mergeCell ref="F9:F11"/>
    <mergeCell ref="G9:G11"/>
  </mergeCells>
  <pageMargins left="0.7" right="0.7" top="0.75" bottom="0.7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0DDBE-C934-4466-8F56-0D6F5C280F15}">
  <sheetPr>
    <tabColor rgb="FF92D050"/>
  </sheetPr>
  <dimension ref="A1:I77"/>
  <sheetViews>
    <sheetView showGridLines="0" tabSelected="1" zoomScale="140" zoomScaleNormal="140" workbookViewId="0">
      <selection activeCell="C12" sqref="C12:H18"/>
    </sheetView>
  </sheetViews>
  <sheetFormatPr baseColWidth="10" defaultRowHeight="14.25" x14ac:dyDescent="0.2"/>
  <cols>
    <col min="1" max="1" width="6.140625" style="242" customWidth="1"/>
    <col min="2" max="2" width="7.28515625" style="242" customWidth="1"/>
    <col min="3" max="3" width="9.5703125" style="242" customWidth="1"/>
    <col min="4" max="4" width="11.42578125" style="242"/>
    <col min="5" max="5" width="24.42578125" style="242" customWidth="1"/>
    <col min="6" max="7" width="20.140625" style="242" customWidth="1"/>
    <col min="8" max="8" width="13.5703125" style="242" bestFit="1" customWidth="1"/>
    <col min="9" max="9" width="16.5703125" style="242" customWidth="1"/>
    <col min="10" max="10" width="6.42578125" style="242" customWidth="1"/>
    <col min="11" max="11" width="14.140625" style="242" bestFit="1" customWidth="1"/>
    <col min="12" max="12" width="15.140625" style="242" bestFit="1" customWidth="1"/>
    <col min="13" max="16384" width="11.42578125" style="242"/>
  </cols>
  <sheetData>
    <row r="1" spans="1:9" ht="5.25" customHeight="1" x14ac:dyDescent="0.2"/>
    <row r="2" spans="1:9" ht="5.25" customHeight="1" x14ac:dyDescent="0.2"/>
    <row r="3" spans="1:9" ht="17.25" customHeight="1" x14ac:dyDescent="0.2">
      <c r="A3" s="243" t="s">
        <v>88</v>
      </c>
      <c r="B3" s="243"/>
      <c r="C3" s="243"/>
      <c r="D3" s="243"/>
      <c r="E3" s="243"/>
      <c r="F3" s="243"/>
      <c r="G3" s="243"/>
      <c r="H3" s="243"/>
      <c r="I3" s="259"/>
    </row>
    <row r="4" spans="1:9" ht="10.5" customHeight="1" x14ac:dyDescent="0.2">
      <c r="C4" s="244"/>
      <c r="D4" s="244"/>
      <c r="E4" s="244"/>
      <c r="F4" s="244"/>
      <c r="G4" s="244"/>
      <c r="H4" s="244"/>
      <c r="I4" s="244"/>
    </row>
    <row r="5" spans="1:9" ht="15.75" x14ac:dyDescent="0.25">
      <c r="C5" s="245" t="s">
        <v>64</v>
      </c>
      <c r="D5" s="245"/>
      <c r="E5" s="245"/>
      <c r="F5" s="245"/>
      <c r="G5" s="245"/>
      <c r="H5" s="245"/>
      <c r="I5" s="245"/>
    </row>
    <row r="6" spans="1:9" ht="15.75" x14ac:dyDescent="0.25">
      <c r="C6" s="245" t="s">
        <v>65</v>
      </c>
      <c r="D6" s="245"/>
      <c r="E6" s="245"/>
      <c r="F6" s="245"/>
      <c r="G6" s="245"/>
      <c r="H6" s="245"/>
      <c r="I6" s="245"/>
    </row>
    <row r="7" spans="1:9" ht="17.25" customHeight="1" x14ac:dyDescent="0.25">
      <c r="C7" s="246" t="s">
        <v>66</v>
      </c>
      <c r="D7" s="246"/>
      <c r="E7" s="246"/>
      <c r="F7" s="246"/>
      <c r="G7" s="246"/>
      <c r="H7" s="246"/>
      <c r="I7" s="246"/>
    </row>
    <row r="8" spans="1:9" ht="18.75" customHeight="1" x14ac:dyDescent="0.25">
      <c r="C8" s="247"/>
      <c r="D8" s="247"/>
      <c r="E8" s="247"/>
      <c r="F8" s="247"/>
      <c r="G8" s="247"/>
    </row>
    <row r="9" spans="1:9" ht="16.5" customHeight="1" x14ac:dyDescent="0.25">
      <c r="C9" s="248" t="s">
        <v>67</v>
      </c>
      <c r="D9" s="247"/>
      <c r="E9" s="247"/>
      <c r="F9" s="247"/>
      <c r="G9" s="247"/>
    </row>
    <row r="10" spans="1:9" ht="16.5" customHeight="1" x14ac:dyDescent="0.25">
      <c r="C10" s="248"/>
      <c r="D10" s="247"/>
      <c r="E10" s="247"/>
      <c r="F10" s="247"/>
      <c r="G10" s="247"/>
    </row>
    <row r="11" spans="1:9" ht="15.75" customHeight="1" x14ac:dyDescent="0.25">
      <c r="C11" s="249" t="s">
        <v>68</v>
      </c>
      <c r="D11" s="247"/>
      <c r="E11" s="247"/>
      <c r="F11" s="247"/>
      <c r="G11" s="247"/>
    </row>
    <row r="12" spans="1:9" ht="15.75" customHeight="1" x14ac:dyDescent="0.2">
      <c r="C12" s="258" t="s">
        <v>69</v>
      </c>
      <c r="D12" s="258"/>
      <c r="E12" s="258"/>
      <c r="F12" s="258"/>
      <c r="G12" s="258"/>
      <c r="H12" s="258"/>
      <c r="I12" s="257"/>
    </row>
    <row r="13" spans="1:9" ht="14.25" customHeight="1" x14ac:dyDescent="0.2">
      <c r="C13" s="258"/>
      <c r="D13" s="258"/>
      <c r="E13" s="258"/>
      <c r="F13" s="258"/>
      <c r="G13" s="258"/>
      <c r="H13" s="258"/>
      <c r="I13" s="257"/>
    </row>
    <row r="14" spans="1:9" ht="20.25" customHeight="1" x14ac:dyDescent="0.2">
      <c r="C14" s="258"/>
      <c r="D14" s="258"/>
      <c r="E14" s="258"/>
      <c r="F14" s="258"/>
      <c r="G14" s="258"/>
      <c r="H14" s="258"/>
      <c r="I14" s="257"/>
    </row>
    <row r="15" spans="1:9" ht="16.5" customHeight="1" x14ac:dyDescent="0.2">
      <c r="C15" s="258"/>
      <c r="D15" s="258"/>
      <c r="E15" s="258"/>
      <c r="F15" s="258"/>
      <c r="G15" s="258"/>
      <c r="H15" s="258"/>
      <c r="I15" s="257"/>
    </row>
    <row r="16" spans="1:9" ht="5.25" hidden="1" customHeight="1" x14ac:dyDescent="0.2">
      <c r="C16" s="258"/>
      <c r="D16" s="258"/>
      <c r="E16" s="258"/>
      <c r="F16" s="258"/>
      <c r="G16" s="258"/>
      <c r="H16" s="258"/>
      <c r="I16" s="257"/>
    </row>
    <row r="17" spans="3:9" ht="20.25" hidden="1" customHeight="1" x14ac:dyDescent="0.2">
      <c r="C17" s="258"/>
      <c r="D17" s="258"/>
      <c r="E17" s="258"/>
      <c r="F17" s="258"/>
      <c r="G17" s="258"/>
      <c r="H17" s="258"/>
      <c r="I17" s="257"/>
    </row>
    <row r="18" spans="3:9" ht="20.25" hidden="1" customHeight="1" x14ac:dyDescent="0.2">
      <c r="C18" s="258"/>
      <c r="D18" s="258"/>
      <c r="E18" s="258"/>
      <c r="F18" s="258"/>
      <c r="G18" s="258"/>
      <c r="H18" s="258"/>
      <c r="I18" s="257"/>
    </row>
    <row r="19" spans="3:9" ht="20.25" hidden="1" customHeight="1" x14ac:dyDescent="0.2">
      <c r="C19" s="257"/>
      <c r="D19" s="257"/>
      <c r="E19" s="257"/>
      <c r="F19" s="257"/>
      <c r="G19" s="257"/>
      <c r="H19" s="257"/>
      <c r="I19" s="257"/>
    </row>
    <row r="20" spans="3:9" ht="7.5" customHeight="1" x14ac:dyDescent="0.2">
      <c r="C20" s="251"/>
      <c r="D20" s="251"/>
      <c r="E20" s="251"/>
      <c r="F20" s="251"/>
      <c r="G20" s="251"/>
      <c r="H20" s="251"/>
      <c r="I20" s="251"/>
    </row>
    <row r="21" spans="3:9" ht="16.5" customHeight="1" x14ac:dyDescent="0.2">
      <c r="C21" s="249" t="s">
        <v>70</v>
      </c>
      <c r="D21" s="252"/>
      <c r="E21" s="252"/>
      <c r="F21" s="252"/>
      <c r="G21" s="252"/>
      <c r="H21" s="252"/>
      <c r="I21" s="252"/>
    </row>
    <row r="22" spans="3:9" ht="16.5" customHeight="1" x14ac:dyDescent="0.2">
      <c r="C22" s="258" t="s">
        <v>71</v>
      </c>
      <c r="D22" s="258"/>
      <c r="E22" s="258"/>
      <c r="F22" s="258"/>
      <c r="G22" s="258"/>
      <c r="H22" s="258"/>
      <c r="I22" s="257"/>
    </row>
    <row r="23" spans="3:9" ht="16.5" customHeight="1" x14ac:dyDescent="0.2">
      <c r="C23" s="258"/>
      <c r="D23" s="258"/>
      <c r="E23" s="258"/>
      <c r="F23" s="258"/>
      <c r="G23" s="258"/>
      <c r="H23" s="258"/>
      <c r="I23" s="257"/>
    </row>
    <row r="24" spans="3:9" x14ac:dyDescent="0.2">
      <c r="C24" s="258"/>
      <c r="D24" s="258"/>
      <c r="E24" s="258"/>
      <c r="F24" s="258"/>
      <c r="G24" s="258"/>
      <c r="H24" s="258"/>
      <c r="I24" s="257"/>
    </row>
    <row r="25" spans="3:9" ht="16.5" hidden="1" customHeight="1" x14ac:dyDescent="0.2">
      <c r="C25" s="253"/>
      <c r="D25" s="250"/>
      <c r="E25" s="250"/>
      <c r="F25" s="250"/>
      <c r="G25" s="250"/>
      <c r="H25" s="250"/>
      <c r="I25" s="250"/>
    </row>
    <row r="26" spans="3:9" ht="16.5" hidden="1" customHeight="1" x14ac:dyDescent="0.2">
      <c r="C26" s="250"/>
      <c r="D26" s="250"/>
      <c r="E26" s="250"/>
      <c r="F26" s="250"/>
      <c r="G26" s="250"/>
      <c r="H26" s="250"/>
      <c r="I26" s="250"/>
    </row>
    <row r="27" spans="3:9" ht="16.5" hidden="1" customHeight="1" x14ac:dyDescent="0.2">
      <c r="C27" s="250"/>
      <c r="D27" s="250"/>
      <c r="E27" s="250"/>
      <c r="F27" s="250"/>
      <c r="G27" s="250"/>
      <c r="H27" s="250"/>
      <c r="I27" s="250"/>
    </row>
    <row r="28" spans="3:9" ht="16.5" hidden="1" customHeight="1" x14ac:dyDescent="0.2">
      <c r="C28" s="250"/>
      <c r="D28" s="250"/>
      <c r="E28" s="250"/>
      <c r="F28" s="250"/>
      <c r="G28" s="250"/>
      <c r="H28" s="250"/>
      <c r="I28" s="250"/>
    </row>
    <row r="29" spans="3:9" ht="16.5" hidden="1" customHeight="1" x14ac:dyDescent="0.2">
      <c r="C29" s="250"/>
      <c r="D29" s="250"/>
      <c r="E29" s="250"/>
      <c r="F29" s="250"/>
      <c r="G29" s="250"/>
      <c r="H29" s="250"/>
      <c r="I29" s="250"/>
    </row>
    <row r="30" spans="3:9" ht="6" customHeight="1" x14ac:dyDescent="0.2">
      <c r="C30" s="250"/>
      <c r="D30" s="250"/>
      <c r="E30" s="250"/>
      <c r="F30" s="250"/>
      <c r="G30" s="250"/>
      <c r="H30" s="250"/>
      <c r="I30" s="250"/>
    </row>
    <row r="31" spans="3:9" ht="53.25" customHeight="1" x14ac:dyDescent="0.2">
      <c r="C31" s="260" t="s">
        <v>72</v>
      </c>
      <c r="D31" s="260"/>
      <c r="E31" s="260"/>
      <c r="F31" s="260"/>
      <c r="G31" s="260"/>
      <c r="H31" s="260"/>
      <c r="I31" s="257"/>
    </row>
    <row r="32" spans="3:9" ht="15.75" customHeight="1" x14ac:dyDescent="0.2">
      <c r="C32" s="260"/>
      <c r="D32" s="260"/>
      <c r="E32" s="260"/>
      <c r="F32" s="260"/>
      <c r="G32" s="260"/>
      <c r="H32" s="260"/>
      <c r="I32" s="257"/>
    </row>
    <row r="33" spans="3:9" ht="15.75" hidden="1" customHeight="1" x14ac:dyDescent="0.2">
      <c r="C33" s="257"/>
      <c r="D33" s="257"/>
      <c r="E33" s="257"/>
      <c r="F33" s="257"/>
      <c r="G33" s="257"/>
      <c r="H33" s="257"/>
      <c r="I33" s="257"/>
    </row>
    <row r="34" spans="3:9" ht="72.75" hidden="1" customHeight="1" x14ac:dyDescent="0.2">
      <c r="C34" s="257"/>
      <c r="D34" s="257"/>
      <c r="E34" s="257"/>
      <c r="F34" s="257"/>
      <c r="G34" s="257"/>
      <c r="H34" s="257"/>
      <c r="I34" s="257"/>
    </row>
    <row r="35" spans="3:9" ht="5.25" customHeight="1" x14ac:dyDescent="0.2">
      <c r="C35" s="257"/>
      <c r="D35" s="257"/>
      <c r="E35" s="257"/>
      <c r="F35" s="257"/>
      <c r="G35" s="257"/>
      <c r="H35" s="257"/>
      <c r="I35" s="257"/>
    </row>
    <row r="36" spans="3:9" ht="14.25" hidden="1" customHeight="1" x14ac:dyDescent="0.2">
      <c r="C36" s="249" t="s">
        <v>73</v>
      </c>
    </row>
    <row r="37" spans="3:9" ht="28.5" hidden="1" customHeight="1" x14ac:dyDescent="0.2">
      <c r="C37" s="250" t="s">
        <v>74</v>
      </c>
      <c r="D37" s="250"/>
      <c r="E37" s="250"/>
      <c r="F37" s="250"/>
      <c r="G37" s="250"/>
      <c r="H37" s="250"/>
      <c r="I37" s="250"/>
    </row>
    <row r="38" spans="3:9" hidden="1" x14ac:dyDescent="0.2">
      <c r="C38" s="250"/>
      <c r="D38" s="250"/>
      <c r="E38" s="250"/>
      <c r="F38" s="250"/>
      <c r="G38" s="250"/>
      <c r="H38" s="250"/>
      <c r="I38" s="250"/>
    </row>
    <row r="39" spans="3:9" ht="7.5" hidden="1" customHeight="1" x14ac:dyDescent="0.2">
      <c r="C39" s="250"/>
      <c r="D39" s="250"/>
      <c r="E39" s="250"/>
      <c r="F39" s="250"/>
      <c r="G39" s="250"/>
      <c r="H39" s="250"/>
      <c r="I39" s="250"/>
    </row>
    <row r="40" spans="3:9" hidden="1" x14ac:dyDescent="0.2">
      <c r="C40" s="249" t="s">
        <v>75</v>
      </c>
      <c r="D40" s="254"/>
      <c r="E40" s="254"/>
      <c r="F40" s="254"/>
      <c r="G40" s="254"/>
      <c r="H40" s="254"/>
      <c r="I40" s="254"/>
    </row>
    <row r="41" spans="3:9" ht="63" hidden="1" customHeight="1" x14ac:dyDescent="0.2">
      <c r="C41" s="250" t="s">
        <v>76</v>
      </c>
      <c r="D41" s="250"/>
      <c r="E41" s="250"/>
      <c r="F41" s="250"/>
      <c r="G41" s="250"/>
      <c r="H41" s="250"/>
      <c r="I41" s="250"/>
    </row>
    <row r="42" spans="3:9" ht="1.5" hidden="1" customHeight="1" x14ac:dyDescent="0.2">
      <c r="C42" s="254"/>
      <c r="D42" s="254"/>
      <c r="E42" s="254"/>
      <c r="F42" s="254"/>
      <c r="G42" s="254"/>
      <c r="H42" s="254"/>
      <c r="I42" s="254"/>
    </row>
    <row r="43" spans="3:9" hidden="1" x14ac:dyDescent="0.2">
      <c r="C43" s="249" t="s">
        <v>77</v>
      </c>
      <c r="D43" s="254"/>
      <c r="E43" s="254"/>
      <c r="F43" s="254"/>
      <c r="G43" s="254"/>
      <c r="H43" s="254"/>
      <c r="I43" s="254"/>
    </row>
    <row r="44" spans="3:9" ht="14.25" hidden="1" customHeight="1" x14ac:dyDescent="0.2">
      <c r="C44" s="250" t="s">
        <v>78</v>
      </c>
      <c r="D44" s="250"/>
      <c r="E44" s="250"/>
      <c r="F44" s="250"/>
      <c r="G44" s="250"/>
      <c r="H44" s="250"/>
      <c r="I44" s="250"/>
    </row>
    <row r="45" spans="3:9" hidden="1" x14ac:dyDescent="0.2">
      <c r="C45" s="250"/>
      <c r="D45" s="250"/>
      <c r="E45" s="250"/>
      <c r="F45" s="250"/>
      <c r="G45" s="250"/>
      <c r="H45" s="250"/>
      <c r="I45" s="250"/>
    </row>
    <row r="46" spans="3:9" hidden="1" x14ac:dyDescent="0.2">
      <c r="C46" s="250"/>
      <c r="D46" s="250"/>
      <c r="E46" s="250"/>
      <c r="F46" s="250"/>
      <c r="G46" s="250"/>
      <c r="H46" s="250"/>
      <c r="I46" s="250"/>
    </row>
    <row r="47" spans="3:9" hidden="1" x14ac:dyDescent="0.2">
      <c r="C47" s="250"/>
      <c r="D47" s="250"/>
      <c r="E47" s="250"/>
      <c r="F47" s="250"/>
      <c r="G47" s="250"/>
      <c r="H47" s="250"/>
      <c r="I47" s="250"/>
    </row>
    <row r="48" spans="3:9" hidden="1" x14ac:dyDescent="0.2">
      <c r="C48" s="249" t="s">
        <v>79</v>
      </c>
      <c r="D48" s="254"/>
      <c r="E48" s="254"/>
      <c r="F48" s="254"/>
      <c r="G48" s="254"/>
      <c r="H48" s="254"/>
      <c r="I48" s="254"/>
    </row>
    <row r="49" spans="3:9" hidden="1" x14ac:dyDescent="0.2">
      <c r="C49" s="250" t="s">
        <v>80</v>
      </c>
      <c r="D49" s="250"/>
      <c r="E49" s="250"/>
      <c r="F49" s="250"/>
      <c r="G49" s="250"/>
      <c r="H49" s="250"/>
      <c r="I49" s="250"/>
    </row>
    <row r="50" spans="3:9" hidden="1" x14ac:dyDescent="0.2">
      <c r="C50" s="250"/>
      <c r="D50" s="250"/>
      <c r="E50" s="250"/>
      <c r="F50" s="250"/>
      <c r="G50" s="250"/>
      <c r="H50" s="250"/>
      <c r="I50" s="250"/>
    </row>
    <row r="51" spans="3:9" hidden="1" x14ac:dyDescent="0.2">
      <c r="C51" s="250"/>
      <c r="D51" s="250"/>
      <c r="E51" s="250"/>
      <c r="F51" s="250"/>
      <c r="G51" s="250"/>
      <c r="H51" s="250"/>
      <c r="I51" s="250"/>
    </row>
    <row r="52" spans="3:9" hidden="1" x14ac:dyDescent="0.2">
      <c r="C52" s="250"/>
      <c r="D52" s="250"/>
      <c r="E52" s="250"/>
      <c r="F52" s="250"/>
      <c r="G52" s="250"/>
      <c r="H52" s="250"/>
      <c r="I52" s="250"/>
    </row>
    <row r="53" spans="3:9" hidden="1" x14ac:dyDescent="0.2">
      <c r="C53" s="249" t="s">
        <v>81</v>
      </c>
      <c r="D53" s="254"/>
      <c r="E53" s="254"/>
      <c r="F53" s="254"/>
      <c r="G53" s="254"/>
      <c r="H53" s="254"/>
      <c r="I53" s="254"/>
    </row>
    <row r="54" spans="3:9" ht="14.25" hidden="1" customHeight="1" x14ac:dyDescent="0.2">
      <c r="C54" s="250" t="s">
        <v>82</v>
      </c>
      <c r="D54" s="250"/>
      <c r="E54" s="250"/>
      <c r="F54" s="250"/>
      <c r="G54" s="250"/>
      <c r="H54" s="250"/>
      <c r="I54" s="250"/>
    </row>
    <row r="55" spans="3:9" hidden="1" x14ac:dyDescent="0.2">
      <c r="C55" s="250"/>
      <c r="D55" s="250"/>
      <c r="E55" s="250"/>
      <c r="F55" s="250"/>
      <c r="G55" s="250"/>
      <c r="H55" s="250"/>
      <c r="I55" s="250"/>
    </row>
    <row r="56" spans="3:9" ht="3" hidden="1" customHeight="1" x14ac:dyDescent="0.2">
      <c r="C56" s="250"/>
      <c r="D56" s="250"/>
      <c r="E56" s="250"/>
      <c r="F56" s="250"/>
      <c r="G56" s="250"/>
      <c r="H56" s="250"/>
      <c r="I56" s="250"/>
    </row>
    <row r="57" spans="3:9" ht="6" hidden="1" customHeight="1" x14ac:dyDescent="0.2">
      <c r="C57" s="250"/>
      <c r="D57" s="250"/>
      <c r="E57" s="250"/>
      <c r="F57" s="250"/>
      <c r="G57" s="250"/>
      <c r="H57" s="250"/>
      <c r="I57" s="250"/>
    </row>
    <row r="58" spans="3:9" hidden="1" x14ac:dyDescent="0.2">
      <c r="C58" s="249" t="s">
        <v>83</v>
      </c>
      <c r="D58" s="254"/>
      <c r="E58" s="254"/>
      <c r="F58" s="254"/>
      <c r="G58" s="254"/>
      <c r="H58" s="254"/>
      <c r="I58" s="254"/>
    </row>
    <row r="59" spans="3:9" hidden="1" x14ac:dyDescent="0.2">
      <c r="C59" s="250" t="s">
        <v>84</v>
      </c>
      <c r="D59" s="250"/>
      <c r="E59" s="250"/>
      <c r="F59" s="250"/>
      <c r="G59" s="250"/>
      <c r="H59" s="250"/>
      <c r="I59" s="250"/>
    </row>
    <row r="60" spans="3:9" hidden="1" x14ac:dyDescent="0.2">
      <c r="C60" s="250"/>
      <c r="D60" s="250"/>
      <c r="E60" s="250"/>
      <c r="F60" s="250"/>
      <c r="G60" s="250"/>
      <c r="H60" s="250"/>
      <c r="I60" s="250"/>
    </row>
    <row r="61" spans="3:9" hidden="1" x14ac:dyDescent="0.2">
      <c r="C61" s="250"/>
      <c r="D61" s="250"/>
      <c r="E61" s="250"/>
      <c r="F61" s="250"/>
      <c r="G61" s="250"/>
      <c r="H61" s="250"/>
      <c r="I61" s="250"/>
    </row>
    <row r="62" spans="3:9" ht="4.5" hidden="1" customHeight="1" x14ac:dyDescent="0.2">
      <c r="C62" s="250"/>
      <c r="D62" s="250"/>
      <c r="E62" s="250"/>
      <c r="F62" s="250"/>
      <c r="G62" s="250"/>
      <c r="H62" s="250"/>
      <c r="I62" s="250"/>
    </row>
    <row r="63" spans="3:9" hidden="1" x14ac:dyDescent="0.2">
      <c r="C63" s="249" t="s">
        <v>85</v>
      </c>
      <c r="D63" s="254"/>
      <c r="E63" s="254"/>
      <c r="F63" s="254"/>
      <c r="G63" s="254"/>
      <c r="H63" s="254"/>
      <c r="I63" s="254"/>
    </row>
    <row r="64" spans="3:9" hidden="1" x14ac:dyDescent="0.2">
      <c r="C64" s="250" t="s">
        <v>86</v>
      </c>
      <c r="D64" s="250"/>
      <c r="E64" s="250"/>
      <c r="F64" s="250"/>
      <c r="G64" s="250"/>
      <c r="H64" s="250"/>
      <c r="I64" s="250"/>
    </row>
    <row r="65" spans="3:9" ht="46.5" hidden="1" customHeight="1" x14ac:dyDescent="0.2">
      <c r="C65" s="250"/>
      <c r="D65" s="250"/>
      <c r="E65" s="250"/>
      <c r="F65" s="250"/>
      <c r="G65" s="250"/>
      <c r="H65" s="250"/>
      <c r="I65" s="250"/>
    </row>
    <row r="66" spans="3:9" hidden="1" x14ac:dyDescent="0.2">
      <c r="C66" s="250"/>
      <c r="D66" s="250"/>
      <c r="E66" s="250"/>
      <c r="F66" s="250"/>
      <c r="G66" s="250"/>
      <c r="H66" s="250"/>
      <c r="I66" s="250"/>
    </row>
    <row r="67" spans="3:9" ht="8.25" customHeight="1" x14ac:dyDescent="0.2">
      <c r="C67" s="252"/>
      <c r="D67" s="252"/>
      <c r="E67" s="252"/>
      <c r="F67" s="252"/>
      <c r="G67" s="252"/>
      <c r="H67" s="252"/>
      <c r="I67" s="252"/>
    </row>
    <row r="68" spans="3:9" ht="14.25" customHeight="1" x14ac:dyDescent="0.2">
      <c r="C68" s="258" t="s">
        <v>87</v>
      </c>
      <c r="D68" s="258"/>
      <c r="E68" s="258"/>
      <c r="F68" s="258"/>
      <c r="G68" s="258"/>
      <c r="H68" s="258"/>
      <c r="I68" s="257"/>
    </row>
    <row r="69" spans="3:9" x14ac:dyDescent="0.2">
      <c r="C69" s="258"/>
      <c r="D69" s="258"/>
      <c r="E69" s="258"/>
      <c r="F69" s="258"/>
      <c r="G69" s="258"/>
      <c r="H69" s="258"/>
      <c r="I69" s="257"/>
    </row>
    <row r="70" spans="3:9" x14ac:dyDescent="0.2">
      <c r="C70" s="258"/>
      <c r="D70" s="258"/>
      <c r="E70" s="258"/>
      <c r="F70" s="258"/>
      <c r="G70" s="258"/>
      <c r="H70" s="258"/>
      <c r="I70" s="257"/>
    </row>
    <row r="71" spans="3:9" x14ac:dyDescent="0.2">
      <c r="C71" s="258"/>
      <c r="D71" s="258"/>
      <c r="E71" s="258"/>
      <c r="F71" s="258"/>
      <c r="G71" s="258"/>
      <c r="H71" s="258"/>
      <c r="I71" s="252"/>
    </row>
    <row r="72" spans="3:9" x14ac:dyDescent="0.2">
      <c r="C72" s="258"/>
      <c r="D72" s="258"/>
      <c r="E72" s="258"/>
      <c r="F72" s="258"/>
      <c r="G72" s="258"/>
      <c r="H72" s="258"/>
      <c r="I72" s="252"/>
    </row>
    <row r="73" spans="3:9" x14ac:dyDescent="0.2">
      <c r="C73" s="252"/>
      <c r="D73" s="252"/>
      <c r="E73" s="252"/>
      <c r="F73" s="252"/>
      <c r="G73" s="252"/>
      <c r="H73" s="252"/>
      <c r="I73" s="252"/>
    </row>
    <row r="74" spans="3:9" ht="15" x14ac:dyDescent="0.25">
      <c r="C74" s="255" t="s">
        <v>25</v>
      </c>
      <c r="D74" s="255"/>
      <c r="E74" s="255"/>
      <c r="F74" s="254"/>
      <c r="G74" s="254"/>
      <c r="H74" s="254"/>
      <c r="I74" s="254"/>
    </row>
    <row r="75" spans="3:9" ht="15" x14ac:dyDescent="0.25">
      <c r="C75" s="256" t="s">
        <v>27</v>
      </c>
      <c r="D75" s="233"/>
      <c r="E75" s="237"/>
    </row>
    <row r="76" spans="3:9" ht="15" x14ac:dyDescent="0.25">
      <c r="C76" s="256" t="s">
        <v>30</v>
      </c>
      <c r="D76" s="233"/>
      <c r="E76" s="237"/>
    </row>
    <row r="77" spans="3:9" ht="15" x14ac:dyDescent="0.25">
      <c r="C77" s="256" t="s">
        <v>32</v>
      </c>
      <c r="D77" s="233"/>
      <c r="E77" s="237"/>
    </row>
  </sheetData>
  <mergeCells count="18">
    <mergeCell ref="C74:E74"/>
    <mergeCell ref="C12:H18"/>
    <mergeCell ref="A3:H3"/>
    <mergeCell ref="C22:H24"/>
    <mergeCell ref="C31:H32"/>
    <mergeCell ref="C68:H72"/>
    <mergeCell ref="C44:I47"/>
    <mergeCell ref="C49:I52"/>
    <mergeCell ref="C54:I57"/>
    <mergeCell ref="C59:I62"/>
    <mergeCell ref="C64:I66"/>
    <mergeCell ref="C25:I30"/>
    <mergeCell ref="C37:I39"/>
    <mergeCell ref="C41:I41"/>
    <mergeCell ref="C4:I4"/>
    <mergeCell ref="C5:I5"/>
    <mergeCell ref="C6:I6"/>
    <mergeCell ref="C7:I7"/>
  </mergeCells>
  <pageMargins left="0.51181102362204722" right="0.51181102362204722" top="0.74803149606299213" bottom="0.74803149606299213" header="0.31496062992125984" footer="0.31496062992125984"/>
  <pageSetup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 JULIO 2022</vt:lpstr>
      <vt:lpstr>ERI JULIO 2022</vt:lpstr>
      <vt:lpstr>Notas JULIO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Lilibeth Tovar Jimeno</dc:creator>
  <cp:lastModifiedBy>Lilibeth Tovar Jimeno</cp:lastModifiedBy>
  <cp:lastPrinted>2022-08-24T23:14:49Z</cp:lastPrinted>
  <dcterms:created xsi:type="dcterms:W3CDTF">2022-08-24T23:08:25Z</dcterms:created>
  <dcterms:modified xsi:type="dcterms:W3CDTF">2022-08-24T23:15:11Z</dcterms:modified>
</cp:coreProperties>
</file>