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rupo Tic\Downloads\"/>
    </mc:Choice>
  </mc:AlternateContent>
  <xr:revisionPtr revIDLastSave="0" documentId="13_ncr:1_{047FBB9D-60D9-4734-B586-B4EAA5EE563C}" xr6:coauthVersionLast="43" xr6:coauthVersionMax="43" xr10:uidLastSave="{00000000-0000-0000-0000-000000000000}"/>
  <bookViews>
    <workbookView xWindow="-120" yWindow="-120" windowWidth="20730" windowHeight="11160" tabRatio="785" xr2:uid="{00000000-000D-0000-FFFF-FFFF00000000}"/>
  </bookViews>
  <sheets>
    <sheet name="INGRESOS JULIO 2019" sheetId="15" r:id="rId1"/>
    <sheet name="GASTOS JULIO 2019" sheetId="17" r:id="rId2"/>
  </sheets>
  <externalReferences>
    <externalReference r:id="rId3"/>
  </externalReferences>
  <definedNames>
    <definedName name="_xlnm.Print_Area" localSheetId="1">'GASTOS JULIO 2019'!$A$1:$M$131</definedName>
    <definedName name="_xlnm.Print_Area" localSheetId="0">'INGRESOS JULIO 2019'!$B$1:$G$100</definedName>
    <definedName name="_xlnm.Print_Titles" localSheetId="1">'GASTOS JULIO 2019'!$1:$7</definedName>
    <definedName name="_xlnm.Print_Titles" localSheetId="0">'INGRESOS JULIO 2019'!$1:$6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14" i="15" l="1"/>
  <c r="F114" i="15" s="1"/>
  <c r="G114" i="15"/>
  <c r="D116" i="15"/>
  <c r="G116" i="15"/>
  <c r="F116" i="15" l="1"/>
  <c r="G105" i="15"/>
  <c r="E105" i="15"/>
  <c r="D105" i="15"/>
  <c r="D118" i="15"/>
  <c r="F112" i="15"/>
  <c r="U112" i="15" s="1"/>
  <c r="F115" i="15"/>
  <c r="F111" i="15"/>
  <c r="F110" i="15"/>
  <c r="F109" i="15"/>
  <c r="AC77" i="15" l="1"/>
  <c r="AC95" i="15" l="1"/>
  <c r="AC94" i="15"/>
  <c r="AC93" i="15"/>
  <c r="AC92" i="15"/>
  <c r="AC86" i="15"/>
  <c r="AC75" i="15"/>
  <c r="AC74" i="15"/>
  <c r="AC73" i="15"/>
  <c r="AC72" i="15"/>
  <c r="AC70" i="15"/>
  <c r="AC63" i="15"/>
  <c r="AC58" i="15"/>
  <c r="AC57" i="15"/>
  <c r="AC55" i="15"/>
  <c r="AC54" i="15"/>
  <c r="AC41" i="15"/>
  <c r="AC32" i="15"/>
  <c r="U107" i="15" l="1"/>
  <c r="U106" i="15"/>
  <c r="AC113" i="15" l="1"/>
  <c r="Q89" i="15"/>
  <c r="R89" i="15" s="1"/>
  <c r="Q90" i="15"/>
  <c r="AC84" i="15" l="1"/>
  <c r="AC115" i="15" l="1"/>
  <c r="AC117" i="15" s="1"/>
  <c r="AC120" i="15"/>
  <c r="E118" i="15"/>
  <c r="U115" i="15" l="1"/>
  <c r="F113" i="15"/>
  <c r="U113" i="15" s="1"/>
  <c r="U110" i="15" l="1"/>
  <c r="U109" i="15"/>
  <c r="F108" i="15"/>
  <c r="U108" i="15" s="1"/>
  <c r="U111" i="15" l="1"/>
  <c r="F118" i="15"/>
  <c r="G118" i="15" l="1"/>
  <c r="L95" i="15" l="1"/>
  <c r="L98" i="15"/>
  <c r="I98" i="15" l="1"/>
  <c r="K98" i="15" l="1"/>
  <c r="F103" i="15" l="1"/>
  <c r="U103" i="15" l="1"/>
  <c r="AC79" i="15"/>
  <c r="AC46" i="15"/>
  <c r="F104" i="15"/>
  <c r="U104" i="15" s="1"/>
  <c r="AC99" i="15"/>
  <c r="AC96" i="15"/>
  <c r="AC90" i="15"/>
  <c r="AC89" i="15"/>
  <c r="AC85" i="15"/>
  <c r="AC83" i="15"/>
  <c r="AC61" i="15"/>
  <c r="AC60" i="15"/>
  <c r="AC51" i="15"/>
  <c r="AC50" i="15"/>
  <c r="AC49" i="15"/>
  <c r="AC48" i="15"/>
  <c r="AC47" i="15"/>
  <c r="AC45" i="15"/>
  <c r="AC44" i="15"/>
  <c r="AC24" i="15"/>
  <c r="AC22" i="15"/>
  <c r="AC21" i="15"/>
  <c r="AC19" i="15"/>
  <c r="AC18" i="15"/>
  <c r="AC17" i="15"/>
  <c r="AC16" i="15"/>
  <c r="AC15" i="15"/>
  <c r="AC11" i="15"/>
  <c r="AC12" i="15"/>
  <c r="AC76" i="15" l="1"/>
  <c r="AC71" i="15"/>
  <c r="AC43" i="15"/>
  <c r="AC42" i="15"/>
  <c r="F105" i="15"/>
  <c r="U105" i="15" s="1"/>
  <c r="AC56" i="15"/>
  <c r="AC40" i="15"/>
  <c r="AD46" i="15"/>
  <c r="AC53" i="15"/>
  <c r="AC65" i="15"/>
  <c r="AC69" i="15"/>
  <c r="AC66" i="15"/>
  <c r="AC67" i="15"/>
  <c r="AC91" i="15"/>
  <c r="N98" i="15"/>
  <c r="AC98" i="15"/>
  <c r="AC68" i="15"/>
  <c r="AC82" i="15"/>
  <c r="AC59" i="15"/>
  <c r="AC14" i="15" l="1"/>
  <c r="AC38" i="15"/>
  <c r="AC88" i="15"/>
  <c r="AC87" i="15"/>
  <c r="AC97" i="15"/>
  <c r="AC64" i="15"/>
  <c r="AC80" i="15"/>
  <c r="AC81" i="15"/>
  <c r="AC37" i="15" l="1"/>
  <c r="AC36" i="15" l="1"/>
  <c r="AC52" i="15"/>
  <c r="AC62" i="15"/>
  <c r="AC35" i="15" l="1"/>
  <c r="AC34" i="15" l="1"/>
  <c r="AC33" i="15" l="1"/>
  <c r="AC31" i="15" l="1"/>
  <c r="AC30" i="15" l="1"/>
  <c r="AC29" i="15" l="1"/>
  <c r="AC28" i="15" l="1"/>
  <c r="AC27" i="15" l="1"/>
  <c r="AC26" i="15" l="1"/>
  <c r="AC25" i="15" l="1"/>
  <c r="AC23" i="15" l="1"/>
  <c r="AC20" i="15" l="1"/>
  <c r="AC100" i="15" l="1"/>
  <c r="AC13" i="15"/>
</calcChain>
</file>

<file path=xl/sharedStrings.xml><?xml version="1.0" encoding="utf-8"?>
<sst xmlns="http://schemas.openxmlformats.org/spreadsheetml/2006/main" count="327" uniqueCount="291">
  <si>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</si>
  <si>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</si>
  <si>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</si>
  <si>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</si>
  <si>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</si>
  <si>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</si>
  <si>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</si>
  <si>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</si>
  <si>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Operaciones Comerciales</t>
  </si>
  <si>
    <t>Aportes Patronales</t>
  </si>
  <si>
    <t>Aportes de Afiliados</t>
  </si>
  <si>
    <t>Aportes de otras entidades</t>
  </si>
  <si>
    <t>Otros Ingresos</t>
  </si>
  <si>
    <t>Tasa Material de Arrastre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</si>
  <si>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</si>
  <si>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</si>
  <si>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</si>
  <si>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</si>
  <si>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</si>
  <si>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</si>
  <si>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</si>
  <si>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</si>
  <si>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</si>
  <si>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</si>
  <si>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</si>
  <si>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</si>
  <si>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</si>
  <si>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</si>
  <si>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</si>
  <si>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</si>
  <si>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</si>
  <si>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</si>
  <si>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</si>
  <si>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</si>
  <si>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</si>
  <si>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</si>
  <si>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</si>
  <si>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</si>
  <si>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</si>
  <si>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</si>
  <si>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</si>
  <si>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</si>
  <si>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</si>
  <si>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</si>
  <si>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</si>
  <si>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</si>
  <si>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</si>
  <si>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</si>
  <si>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</si>
  <si>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</si>
  <si>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</si>
  <si>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</si>
  <si>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</si>
  <si>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</si>
  <si>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</si>
  <si>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</si>
  <si>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2.4 Recuperación, Mantenimiento y conservación de la sección hidráulica y márgenes de los Ríos Sevilla, Frio Aracataca, Fundación y humedales afluentes al Complejo C.G.S.M.</t>
  </si>
  <si>
    <t>2.6 Implementación de Estrategias para Adaptación Al Cambio Climático</t>
  </si>
  <si>
    <t>PROGRAMA 3. PLANIFICACIÓN AMBIENTAL DEL TERRITORIO PARA LA ADAPTACIÓN AL CAMBIO CLIMÁTICO</t>
  </si>
  <si>
    <t>3.4 Gestión de la zona costera, para mitigación de amenazas marino-costeras</t>
  </si>
  <si>
    <t>5.2 Obras de recuperación de humedales y cuerpos de agua para la mitigación del riesgo</t>
  </si>
  <si>
    <t>5.3 Recuperación de la capacidad hidráulica del Rio Frio como estrategia  para la mitigacipon del riesgo de inundación en el Municipio de Zona Bananera, Etapa  3 entre las abscisas k17+300 hasta k24+800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</si>
  <si>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</si>
  <si>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</si>
  <si>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</si>
  <si>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1.2  Promoción de la Educación Ambiental</t>
  </si>
  <si>
    <t>PROGRAMA 2. ESTRATÉGIAS PARA LA CONSERVACIÓN DE LA BIODIVERSIDAD</t>
  </si>
  <si>
    <t>2.1 Declaración Socialización Implementación y Manejo de áreas Protegidas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</si>
  <si>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</si>
  <si>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</si>
  <si>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</si>
  <si>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</si>
  <si>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3.1 Orientación de los modelos de ocupación territorial y competitividad Municipal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</si>
  <si>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</si>
  <si>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</si>
  <si>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</si>
  <si>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</si>
  <si>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4.2 Gobernanza del Recurso Hídrico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</si>
  <si>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</si>
  <si>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</si>
  <si>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</si>
  <si>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</si>
  <si>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</si>
  <si>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</si>
  <si>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</si>
  <si>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</si>
  <si>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</si>
  <si>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</si>
  <si>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7.5 Gestión Financiera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</si>
  <si>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</si>
  <si>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</si>
  <si>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</si>
  <si>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</si>
  <si>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</si>
  <si>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</si>
  <si>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</si>
  <si>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</si>
  <si>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</si>
  <si>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</si>
  <si>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</si>
  <si>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</si>
  <si>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</si>
  <si>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3212-21</t>
  </si>
  <si>
    <t>3212-20</t>
  </si>
  <si>
    <t>Distribución a Gastos de Funcionamiento. F.C.A.</t>
  </si>
  <si>
    <t>3511-R20</t>
  </si>
  <si>
    <t>361-R20</t>
  </si>
  <si>
    <t>3621-R20</t>
  </si>
  <si>
    <t>3621-R21</t>
  </si>
  <si>
    <t>113-900-7 R20</t>
  </si>
  <si>
    <t>113-900-7 R21</t>
  </si>
  <si>
    <t>520-900-15 R20</t>
  </si>
  <si>
    <t>PROGRAMA 1. FORTALECIMIENTO DE LA EDUCACIÓN AMBIENTAL Y CULTURA CIUDADANA</t>
  </si>
  <si>
    <t>310-900-02 R20</t>
  </si>
  <si>
    <t>310-900-02 R21</t>
  </si>
  <si>
    <t>310-900-03 R20</t>
  </si>
  <si>
    <t>310-900-03 R21</t>
  </si>
  <si>
    <t>520-900-20 R20</t>
  </si>
  <si>
    <t>520-900-20 R21</t>
  </si>
  <si>
    <t>520-900-21 R20</t>
  </si>
  <si>
    <t>520-900-21 R21</t>
  </si>
  <si>
    <t>2.2 Restauración de Ecosistemas (Agua)</t>
  </si>
  <si>
    <t>113-900-39 R20</t>
  </si>
  <si>
    <t>520-900-22 R20</t>
  </si>
  <si>
    <t>520-900-22 R21</t>
  </si>
  <si>
    <t>520-900-23 R20</t>
  </si>
  <si>
    <t>520-900-23 R21</t>
  </si>
  <si>
    <t>520-900-24 R20</t>
  </si>
  <si>
    <t>520-900-25-R20</t>
  </si>
  <si>
    <t>520-900-26 R20</t>
  </si>
  <si>
    <t>520-900-27 R20</t>
  </si>
  <si>
    <t>520-900-28 R20</t>
  </si>
  <si>
    <t>,</t>
  </si>
  <si>
    <t>520-904-01 R20</t>
  </si>
  <si>
    <t>520-904-02 R20</t>
  </si>
  <si>
    <t>520-904-03 R20</t>
  </si>
  <si>
    <t>520-904-03 R21</t>
  </si>
  <si>
    <t>4.3 Control y monitoreo del recurso hídrico (Tasa Retrib.)</t>
  </si>
  <si>
    <t>520-900-30 R20</t>
  </si>
  <si>
    <t>113-904-02 R20</t>
  </si>
  <si>
    <t>113-904-02 R21</t>
  </si>
  <si>
    <t>520-900-15 R21</t>
  </si>
  <si>
    <t>520-905-01 R20</t>
  </si>
  <si>
    <t>520-905-01 R21</t>
  </si>
  <si>
    <t>520-905-02 R20</t>
  </si>
  <si>
    <t>450-900-01 R20</t>
  </si>
  <si>
    <t>520-900-31 R20</t>
  </si>
  <si>
    <t>520-900-31 R21</t>
  </si>
  <si>
    <t>520-900-32 R20</t>
  </si>
  <si>
    <t>520-900-33 R20</t>
  </si>
  <si>
    <t>520-900-33 R21</t>
  </si>
  <si>
    <t>520-900-34-R20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</si>
  <si>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</si>
  <si>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</si>
  <si>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</si>
  <si>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</si>
  <si>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</si>
  <si>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</si>
  <si>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</si>
  <si>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Participación Ambiental Municipios</t>
  </si>
  <si>
    <t>Sobretasa ambiental al impuesto predial</t>
  </si>
  <si>
    <t>Sobretasa ambiental al peaje</t>
  </si>
  <si>
    <t>Transferencias Sector Eléctrico</t>
  </si>
  <si>
    <t>Compensación Explotación Carbón</t>
  </si>
  <si>
    <t>Convenio DPS</t>
  </si>
  <si>
    <t>Convenio Invias</t>
  </si>
  <si>
    <t>Convenio Incoder</t>
  </si>
  <si>
    <t>Convenio Minambiente</t>
  </si>
  <si>
    <t>Convenio  Petrobras-museo del mar-omacha-acuario</t>
  </si>
  <si>
    <t>Convenio  Palermo Sociendad Portuaria</t>
  </si>
  <si>
    <t>Tasa Retributiva y Compensatoria</t>
  </si>
  <si>
    <t>Tasa por movilización forestal</t>
  </si>
  <si>
    <t>3128-05</t>
  </si>
  <si>
    <t>Tasa Recurso Hidrobiológico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</si>
  <si>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</si>
  <si>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</si>
  <si>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</si>
  <si>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</si>
  <si>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</si>
  <si>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</si>
  <si>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</si>
  <si>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</si>
  <si>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</si>
  <si>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</si>
  <si>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</si>
  <si>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</si>
  <si>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</si>
  <si>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</si>
  <si>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</si>
  <si>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</si>
  <si>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</si>
  <si>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</si>
  <si>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</si>
  <si>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</si>
  <si>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</si>
  <si>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</si>
  <si>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</si>
  <si>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</si>
  <si>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</si>
  <si>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TOTAL INGRESOS VIGENCIA 2017</t>
  </si>
  <si>
    <t>450-900-01 R21</t>
  </si>
  <si>
    <t>2.2 Restauración de Ecosistemas (Propios)</t>
  </si>
  <si>
    <t>2.5 Recuperación y Protección de Especies (propios)</t>
  </si>
  <si>
    <t>3.1 Orientación de los modelos de ocupación territorial y competitividad Municipal (Propios)</t>
  </si>
  <si>
    <t>520-900-27 R21</t>
  </si>
  <si>
    <t>3.3 Formulación de instrumentos para el ordenamiento ambiental (Propios)</t>
  </si>
  <si>
    <t>520-900-28 R21</t>
  </si>
  <si>
    <t>3.4 Gestión de la zona costera, para mitigación de amenazas marino-costeras (propios)</t>
  </si>
  <si>
    <t>520-900-30 R21</t>
  </si>
  <si>
    <t>5.1 Generación de conocimiento para la prevención del riesgo (Propios)</t>
  </si>
  <si>
    <t>7.2 Buen Gobierno  (Propios)</t>
  </si>
  <si>
    <t>7.4 Eficiencia Administrativa (Propios9</t>
  </si>
  <si>
    <t>520-904-01 R21</t>
  </si>
  <si>
    <t>4.3 Control y monitoreo del recurso hídrico (Propios.)</t>
  </si>
  <si>
    <t>6.2 Asuntos Ambientales y Urbanos (Propios)</t>
  </si>
  <si>
    <t>5.3 Recuperación de la capacidad hidráulica del Rio Frio como estrategia  para la mitigacipon del riesgo de inundación en el Municipio de Zona Bananera, Etapa  3 entre las abscisas k17+300 hasta k24+800 (propios</t>
  </si>
  <si>
    <t>3205-0900-001-R21</t>
  </si>
  <si>
    <t>2.3 Recuperación, mantenimiento y conservación de los caños del Complejo Deltaico Estuarino del Río Magdalena (Sobretasa pejae)</t>
  </si>
  <si>
    <t>5.4 Recuperacion de la sección hidráulica de cuerpos de agua que alimentan el sector noroeste de la C.G.S..M., como parte de su restablecmimiento Ambiental. (Sobretasa peaje)</t>
  </si>
  <si>
    <t>670-900-4- R21</t>
  </si>
  <si>
    <t>5.5.  Conformacion de muro de contención y recuperación del Caño Shiller en el sector de la Ciénaga Don Alonso corredimiento de Medialuna, Municipio de Pivijay, Dpto del Magdalena (Sobretasa Predial)</t>
  </si>
  <si>
    <t>5.2 Obras de recuperación de humedales y cuerpos de agua para la mitigación del riesgo (Sobretasa Predial)</t>
  </si>
  <si>
    <t>1.1 Formación educativo Ambiental (Sobretasa predial)</t>
  </si>
  <si>
    <t>7.1 Gestión de la Información (Sobretasa Predial)</t>
  </si>
  <si>
    <t>6.1 Fortalecimiento técnico y logístico para el Control, seguimiento monitoreo al uso, aprovechamiento y manejo de los recursos naturales (Sobretasa Predial)</t>
  </si>
  <si>
    <t>2.1 Declaración Socialización Implementación y Manejo de áreas Protegidas (Sobretasa Predial)</t>
  </si>
  <si>
    <t>520-900-25-R21</t>
  </si>
  <si>
    <t xml:space="preserve">                                                                                                     </t>
  </si>
  <si>
    <t>1.2  Promoción de la Educación Ambiental  (Sobretasa predial)</t>
  </si>
  <si>
    <t>3205-0900-001- R10</t>
  </si>
  <si>
    <t>Convenios</t>
  </si>
  <si>
    <t>TOTAL INGRESOS VIGENCIA 2016</t>
  </si>
  <si>
    <t>Funcionamiento -Gastos de Personal</t>
  </si>
  <si>
    <t>113-902-41-R20</t>
  </si>
  <si>
    <t>2.16 obras de mitigación y control de inundaciones en los distritos de adecuación de tierras en los municipios de zona bananera, Aracataca y fundación, en el departamento del Magdalena.</t>
  </si>
  <si>
    <t>TOTAL INVERSION</t>
  </si>
  <si>
    <t>TOTAL INVERSION  PLAN DE ACCCION INSTITUCIONAL 2016-2019</t>
  </si>
  <si>
    <t>TOTAL INVERSION  PLAN DE ACCCION CORPORATIVO AMBIENTAL 2012-2015</t>
  </si>
  <si>
    <t>Convenio Minambiente No. 559</t>
  </si>
  <si>
    <t>2.8 Restauración ambiental de los caños El Burro y El Salado como aporte a la recuperación del Ecosistema de la C.G.S.M., Dpto. del Magdalena</t>
  </si>
  <si>
    <t>3.3 Formulación de instrumentos para el ordenamiento ambiental (Conv. Ministerio)</t>
  </si>
  <si>
    <t>Convenio Corpocesar 198-17</t>
  </si>
  <si>
    <t>Convenio Minambiente 618-17</t>
  </si>
  <si>
    <t>PAC NOVIEMBRE</t>
  </si>
  <si>
    <t>UNIVERS</t>
  </si>
  <si>
    <t>Convenio ADR.- 769-17</t>
  </si>
  <si>
    <t>PROGRAMA 2: PlANIFICACION Y ORDENAMIENTO AMBIENTAL DEL TERRITORIO</t>
  </si>
  <si>
    <t>INGRESOS PENDIENTE 2017</t>
  </si>
  <si>
    <t>Funcionamiento- Gastos Generales Reserva</t>
  </si>
  <si>
    <t>Inversión - Nación Reservas</t>
  </si>
  <si>
    <t>Servicio de la Deuda</t>
  </si>
  <si>
    <t>Vigencias expiradas - Incoder</t>
  </si>
  <si>
    <t>2.6 Implementación de Estrategias para Adaptación Al Cambio Climático (Foretal)</t>
  </si>
  <si>
    <t>PAGO PASIVO VIGENCIA EXPIRADA</t>
  </si>
  <si>
    <t xml:space="preserve">PAGO PASIVO VIGENCIA EXPIRADA </t>
  </si>
  <si>
    <t>4.1 Administración del recurso hídrico para su sostenibilidad (Propios )</t>
  </si>
  <si>
    <t>3203-0900-1 R21</t>
  </si>
  <si>
    <t xml:space="preserve"> </t>
  </si>
  <si>
    <t>113-902-42 R 20</t>
  </si>
  <si>
    <t>3202-0900-1-11</t>
  </si>
  <si>
    <t>2.9. Conservación de la Biodiversidadd en el marco del programa guardabosques corazón del mundo en la cuenca media del río Fundación, dpto. del Magdalena</t>
  </si>
  <si>
    <t>Convenio Mineros  No. 249-2015</t>
  </si>
  <si>
    <t>Convenio Mineros  No. 249-2015 (2017)</t>
  </si>
  <si>
    <t>Convenio  ADR  517-18</t>
  </si>
  <si>
    <t xml:space="preserve">  </t>
  </si>
  <si>
    <t>TOTAL GTOS.GRALES</t>
  </si>
  <si>
    <t>TOTAL GTOS.PERSONAL</t>
  </si>
  <si>
    <t>SALDO AUX.4722900101 ESTAMP. PRO-UNAL Y DEMAS UNIVERSIDADES.</t>
  </si>
  <si>
    <t>3203-0900-1 R20</t>
  </si>
  <si>
    <t>113-900-999 R20</t>
  </si>
  <si>
    <t>113-901-999 R20</t>
  </si>
  <si>
    <t>113-902-999 R20</t>
  </si>
  <si>
    <t>Convenio Invias 01221</t>
  </si>
  <si>
    <t>Convenio AGRIFEED No. 001-18</t>
  </si>
  <si>
    <t>Recuperación de Cartera-  Sobret.Amb.Predial</t>
  </si>
  <si>
    <t>Recuperacion de cartera -multas</t>
  </si>
  <si>
    <t>VIGENCIA 2019</t>
  </si>
  <si>
    <t>INGRESOS PENDIENTE 2018</t>
  </si>
  <si>
    <t>Convenio Mineros  No. 249-2015 (2018)</t>
  </si>
  <si>
    <t>Convenio ADR.- 517-18</t>
  </si>
  <si>
    <t>Inversión - Nación Descuentos</t>
  </si>
  <si>
    <t>Convenio Puertos No. 52-2016</t>
  </si>
  <si>
    <t>TOTAL INGRESOS VIGENCIA 2019</t>
  </si>
  <si>
    <t>Funcionamiento- Gastos Generales Descuentos</t>
  </si>
  <si>
    <t>113-901-999 R21</t>
  </si>
  <si>
    <t>113-902-42 R 21</t>
  </si>
  <si>
    <t>113-902-999 R21</t>
  </si>
  <si>
    <t>RECAUDO  A JULIO -2019</t>
  </si>
  <si>
    <t>EJECUCION PRESUPUESTAL DE INGRESOS -  ENERO -  JULIO - 2019</t>
  </si>
  <si>
    <t>Convenio Invias 001271</t>
  </si>
  <si>
    <t>EJECUCION PRESUPUESTAL JULIO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</si>
</sst>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b/>
      <vertAlign val="superscript"/>
      <sz val="10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sz val="9"/>
      <name val="Univers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9"/>
      <name val="Open Sans"/>
    </font>
    <font>
      <vertAlign val="superscript"/>
      <sz val="10"/>
      <name val="Univers"/>
      <family val="2"/>
    </font>
    <font>
      <b/>
      <sz val="9"/>
      <name val="Univers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25">
    <xf numFmtId="0" fontId="0" fillId="0" borderId="0" xfId="0"/>
    <xf numFmtId="0" fontId="5" fillId="0" borderId="0" xfId="0" applyFont="1"/>
    <xf numFmtId="0" fontId="8" fillId="0" borderId="0" xfId="0" applyFont="1"/>
    <xf numFmtId="1" fontId="3" fillId="0" borderId="2" xfId="0" applyNumberFormat="1" applyFont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64" fontId="5" fillId="0" borderId="0" xfId="0" applyNumberFormat="1" applyFont="1"/>
    <xf numFmtId="1" fontId="7" fillId="0" borderId="2" xfId="0" applyNumberFormat="1" applyFont="1" applyBorder="1" applyAlignment="1">
      <alignment horizontal="left"/>
    </xf>
    <xf numFmtId="0" fontId="1" fillId="4" borderId="0" xfId="0" applyFont="1" applyFill="1"/>
    <xf numFmtId="168" fontId="5" fillId="4" borderId="0" xfId="0" applyNumberFormat="1" applyFont="1" applyFill="1"/>
    <xf numFmtId="0" fontId="5" fillId="4" borderId="0" xfId="0" applyFont="1" applyFill="1"/>
    <xf numFmtId="0" fontId="8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8" fillId="4" borderId="28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8" fillId="4" borderId="0" xfId="0" applyNumberFormat="1" applyFont="1" applyFill="1"/>
    <xf numFmtId="167" fontId="5" fillId="0" borderId="0" xfId="1" applyNumberFormat="1" applyFont="1"/>
    <xf numFmtId="0" fontId="8" fillId="0" borderId="0" xfId="0" applyFont="1" applyAlignment="1">
      <alignment horizontal="center"/>
    </xf>
    <xf numFmtId="1" fontId="3" fillId="3" borderId="2" xfId="0" applyNumberFormat="1" applyFont="1" applyFill="1" applyBorder="1" applyAlignment="1">
      <alignment horizontal="left"/>
    </xf>
    <xf numFmtId="168" fontId="3" fillId="3" borderId="1" xfId="1" applyNumberFormat="1" applyFont="1" applyFill="1" applyBorder="1"/>
    <xf numFmtId="168" fontId="3" fillId="3" borderId="8" xfId="1" applyNumberFormat="1" applyFont="1" applyFill="1" applyBorder="1"/>
    <xf numFmtId="1" fontId="3" fillId="8" borderId="2" xfId="0" applyNumberFormat="1" applyFont="1" applyFill="1" applyBorder="1" applyAlignment="1">
      <alignment horizontal="left"/>
    </xf>
    <xf numFmtId="168" fontId="3" fillId="8" borderId="1" xfId="1" applyNumberFormat="1" applyFont="1" applyFill="1" applyBorder="1"/>
    <xf numFmtId="168" fontId="3" fillId="8" borderId="8" xfId="1" applyNumberFormat="1" applyFont="1" applyFill="1" applyBorder="1"/>
    <xf numFmtId="0" fontId="7" fillId="0" borderId="19" xfId="0" applyFont="1" applyBorder="1"/>
    <xf numFmtId="168" fontId="7" fillId="0" borderId="1" xfId="1" applyNumberFormat="1" applyFont="1" applyBorder="1" applyProtection="1">
      <protection locked="0"/>
    </xf>
    <xf numFmtId="168" fontId="7" fillId="0" borderId="8" xfId="1" applyNumberFormat="1" applyFont="1" applyBorder="1" applyProtection="1">
      <protection locked="0"/>
    </xf>
    <xf numFmtId="169" fontId="7" fillId="0" borderId="8" xfId="1" applyNumberFormat="1" applyFont="1" applyBorder="1"/>
    <xf numFmtId="168" fontId="5" fillId="0" borderId="0" xfId="0" applyNumberFormat="1" applyFont="1"/>
    <xf numFmtId="169" fontId="5" fillId="0" borderId="0" xfId="0" applyNumberFormat="1" applyFont="1"/>
    <xf numFmtId="168" fontId="3" fillId="0" borderId="1" xfId="1" applyNumberFormat="1" applyFont="1" applyBorder="1"/>
    <xf numFmtId="168" fontId="3" fillId="0" borderId="8" xfId="1" applyNumberFormat="1" applyFont="1" applyBorder="1"/>
    <xf numFmtId="168" fontId="3" fillId="0" borderId="1" xfId="1" applyNumberFormat="1" applyFont="1" applyBorder="1" applyProtection="1">
      <protection locked="0"/>
    </xf>
    <xf numFmtId="168" fontId="3" fillId="0" borderId="8" xfId="1" applyNumberFormat="1" applyFont="1" applyBorder="1" applyProtection="1">
      <protection locked="0"/>
    </xf>
    <xf numFmtId="167" fontId="8" fillId="0" borderId="0" xfId="1" applyNumberFormat="1" applyFont="1"/>
    <xf numFmtId="1" fontId="9" fillId="0" borderId="2" xfId="0" applyNumberFormat="1" applyFont="1" applyBorder="1" applyAlignment="1">
      <alignment horizontal="left"/>
    </xf>
    <xf numFmtId="168" fontId="7" fillId="0" borderId="8" xfId="1" applyNumberFormat="1" applyFont="1" applyBorder="1"/>
    <xf numFmtId="1" fontId="3" fillId="9" borderId="2" xfId="0" applyNumberFormat="1" applyFont="1" applyFill="1" applyBorder="1" applyAlignment="1">
      <alignment horizontal="left"/>
    </xf>
    <xf numFmtId="168" fontId="3" fillId="9" borderId="1" xfId="1" applyNumberFormat="1" applyFont="1" applyFill="1" applyBorder="1"/>
    <xf numFmtId="169" fontId="3" fillId="0" borderId="8" xfId="1" applyNumberFormat="1" applyFont="1" applyBorder="1"/>
    <xf numFmtId="168" fontId="3" fillId="3" borderId="1" xfId="0" applyNumberFormat="1" applyFont="1" applyFill="1" applyBorder="1"/>
    <xf numFmtId="168" fontId="3" fillId="3" borderId="8" xfId="0" applyNumberFormat="1" applyFont="1" applyFill="1" applyBorder="1"/>
    <xf numFmtId="1" fontId="3" fillId="7" borderId="2" xfId="0" applyNumberFormat="1" applyFont="1" applyFill="1" applyBorder="1" applyAlignment="1">
      <alignment horizontal="left"/>
    </xf>
    <xf numFmtId="168" fontId="3" fillId="10" borderId="1" xfId="1" applyNumberFormat="1" applyFont="1" applyFill="1" applyBorder="1"/>
    <xf numFmtId="168" fontId="3" fillId="2" borderId="1" xfId="1" applyNumberFormat="1" applyFont="1" applyFill="1" applyBorder="1" applyProtection="1">
      <protection locked="0"/>
    </xf>
    <xf numFmtId="1" fontId="7" fillId="2" borderId="2" xfId="0" applyNumberFormat="1" applyFont="1" applyFill="1" applyBorder="1" applyAlignment="1">
      <alignment horizontal="left"/>
    </xf>
    <xf numFmtId="1" fontId="7" fillId="2" borderId="19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" fontId="3" fillId="11" borderId="25" xfId="0" applyNumberFormat="1" applyFont="1" applyFill="1" applyBorder="1"/>
    <xf numFmtId="0" fontId="5" fillId="0" borderId="18" xfId="0" applyFont="1" applyBorder="1" applyAlignment="1">
      <alignment horizontal="left"/>
    </xf>
    <xf numFmtId="168" fontId="5" fillId="0" borderId="20" xfId="0" applyNumberFormat="1" applyFont="1" applyBorder="1"/>
    <xf numFmtId="1" fontId="7" fillId="4" borderId="2" xfId="0" applyNumberFormat="1" applyFont="1" applyFill="1" applyBorder="1" applyAlignment="1">
      <alignment horizontal="left"/>
    </xf>
    <xf numFmtId="1" fontId="7" fillId="4" borderId="19" xfId="0" applyNumberFormat="1" applyFont="1" applyFill="1" applyBorder="1"/>
    <xf numFmtId="168" fontId="7" fillId="4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3" fillId="11" borderId="4" xfId="0" applyNumberFormat="1" applyFont="1" applyFill="1" applyBorder="1"/>
    <xf numFmtId="168" fontId="3" fillId="11" borderId="21" xfId="1" applyNumberFormat="1" applyFont="1" applyFill="1" applyBorder="1" applyProtection="1">
      <protection locked="0"/>
    </xf>
    <xf numFmtId="0" fontId="5" fillId="0" borderId="0" xfId="0" applyFont="1" applyAlignment="1">
      <alignment horizontal="left"/>
    </xf>
    <xf numFmtId="164" fontId="1" fillId="4" borderId="0" xfId="0" applyNumberFormat="1" applyFont="1" applyFill="1"/>
    <xf numFmtId="0" fontId="5" fillId="13" borderId="1" xfId="0" applyFont="1" applyFill="1" applyBorder="1" applyAlignment="1">
      <alignment vertical="center" wrapText="1"/>
    </xf>
    <xf numFmtId="168" fontId="5" fillId="4" borderId="35" xfId="0" applyNumberFormat="1" applyFont="1" applyFill="1" applyBorder="1"/>
    <xf numFmtId="0" fontId="1" fillId="4" borderId="2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168" fontId="3" fillId="10" borderId="8" xfId="1" applyNumberFormat="1" applyFont="1" applyFill="1" applyBorder="1"/>
    <xf numFmtId="168" fontId="3" fillId="2" borderId="8" xfId="1" applyNumberFormat="1" applyFont="1" applyFill="1" applyBorder="1" applyProtection="1">
      <protection locked="0"/>
    </xf>
    <xf numFmtId="0" fontId="2" fillId="4" borderId="0" xfId="0" applyFont="1" applyFill="1"/>
    <xf numFmtId="0" fontId="1" fillId="14" borderId="2" xfId="0" applyFont="1" applyFill="1" applyBorder="1" applyAlignment="1">
      <alignment vertical="center"/>
    </xf>
    <xf numFmtId="0" fontId="8" fillId="12" borderId="2" xfId="0" applyFont="1" applyFill="1" applyBorder="1" applyAlignment="1">
      <alignment vertical="center"/>
    </xf>
    <xf numFmtId="0" fontId="10" fillId="14" borderId="9" xfId="0" applyFont="1" applyFill="1" applyBorder="1" applyAlignment="1">
      <alignment vertical="center"/>
    </xf>
    <xf numFmtId="0" fontId="10" fillId="4" borderId="0" xfId="0" applyFont="1" applyFill="1"/>
    <xf numFmtId="4" fontId="5" fillId="0" borderId="0" xfId="0" applyNumberFormat="1" applyFont="1"/>
    <xf numFmtId="164" fontId="5" fillId="0" borderId="0" xfId="1" applyFont="1"/>
    <xf numFmtId="164" fontId="8" fillId="0" borderId="0" xfId="1" applyFont="1"/>
    <xf numFmtId="0" fontId="5" fillId="0" borderId="0" xfId="0" applyFont="1" applyAlignment="1">
      <alignment horizontal="center"/>
    </xf>
    <xf numFmtId="168" fontId="3" fillId="4" borderId="8" xfId="1" applyNumberFormat="1" applyFont="1" applyFill="1" applyBorder="1" applyProtection="1">
      <protection locked="0"/>
    </xf>
    <xf numFmtId="169" fontId="7" fillId="4" borderId="8" xfId="1" applyNumberFormat="1" applyFont="1" applyFill="1" applyBorder="1"/>
    <xf numFmtId="1" fontId="7" fillId="4" borderId="37" xfId="0" applyNumberFormat="1" applyFont="1" applyFill="1" applyBorder="1" applyAlignment="1">
      <alignment horizontal="left"/>
    </xf>
    <xf numFmtId="1" fontId="7" fillId="4" borderId="38" xfId="0" applyNumberFormat="1" applyFont="1" applyFill="1" applyBorder="1"/>
    <xf numFmtId="168" fontId="7" fillId="0" borderId="34" xfId="1" applyNumberFormat="1" applyFont="1" applyBorder="1" applyProtection="1">
      <protection locked="0"/>
    </xf>
    <xf numFmtId="168" fontId="7" fillId="4" borderId="34" xfId="1" applyNumberFormat="1" applyFont="1" applyFill="1" applyBorder="1" applyProtection="1">
      <protection locked="0"/>
    </xf>
    <xf numFmtId="168" fontId="7" fillId="4" borderId="39" xfId="1" applyNumberFormat="1" applyFont="1" applyFill="1" applyBorder="1" applyProtection="1">
      <protection locked="0"/>
    </xf>
    <xf numFmtId="1" fontId="7" fillId="0" borderId="37" xfId="0" applyNumberFormat="1" applyFont="1" applyBorder="1" applyAlignment="1">
      <alignment horizontal="left"/>
    </xf>
    <xf numFmtId="0" fontId="7" fillId="0" borderId="38" xfId="0" applyFont="1" applyBorder="1"/>
    <xf numFmtId="168" fontId="7" fillId="0" borderId="39" xfId="1" applyNumberFormat="1" applyFont="1" applyBorder="1" applyProtection="1">
      <protection locked="0"/>
    </xf>
    <xf numFmtId="0" fontId="7" fillId="0" borderId="1" xfId="0" applyFont="1" applyBorder="1"/>
    <xf numFmtId="168" fontId="5" fillId="0" borderId="1" xfId="0" applyNumberFormat="1" applyFont="1" applyBorder="1"/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168" fontId="3" fillId="9" borderId="8" xfId="1" applyNumberFormat="1" applyFont="1" applyFill="1" applyBorder="1"/>
    <xf numFmtId="168" fontId="3" fillId="11" borderId="22" xfId="1" applyNumberFormat="1" applyFont="1" applyFill="1" applyBorder="1" applyProtection="1">
      <protection locked="0"/>
    </xf>
    <xf numFmtId="168" fontId="8" fillId="0" borderId="0" xfId="0" applyNumberFormat="1" applyFont="1"/>
    <xf numFmtId="1" fontId="7" fillId="11" borderId="37" xfId="0" applyNumberFormat="1" applyFont="1" applyFill="1" applyBorder="1" applyAlignment="1">
      <alignment horizontal="left"/>
    </xf>
    <xf numFmtId="1" fontId="7" fillId="11" borderId="38" xfId="0" applyNumberFormat="1" applyFont="1" applyFill="1" applyBorder="1"/>
    <xf numFmtId="168" fontId="7" fillId="11" borderId="34" xfId="1" applyNumberFormat="1" applyFont="1" applyFill="1" applyBorder="1" applyProtection="1">
      <protection locked="0"/>
    </xf>
    <xf numFmtId="0" fontId="3" fillId="3" borderId="1" xfId="0" applyFont="1" applyFill="1" applyBorder="1"/>
    <xf numFmtId="0" fontId="3" fillId="8" borderId="1" xfId="0" applyFont="1" applyFill="1" applyBorder="1"/>
    <xf numFmtId="3" fontId="13" fillId="4" borderId="1" xfId="4" applyNumberFormat="1" applyFont="1" applyFill="1" applyBorder="1"/>
    <xf numFmtId="0" fontId="3" fillId="0" borderId="1" xfId="0" applyFont="1" applyBorder="1"/>
    <xf numFmtId="3" fontId="7" fillId="0" borderId="1" xfId="0" applyNumberFormat="1" applyFont="1" applyBorder="1"/>
    <xf numFmtId="0" fontId="3" fillId="9" borderId="1" xfId="0" applyFont="1" applyFill="1" applyBorder="1"/>
    <xf numFmtId="1" fontId="3" fillId="10" borderId="1" xfId="0" applyNumberFormat="1" applyFont="1" applyFill="1" applyBorder="1"/>
    <xf numFmtId="1" fontId="3" fillId="2" borderId="1" xfId="0" applyNumberFormat="1" applyFont="1" applyFill="1" applyBorder="1"/>
    <xf numFmtId="1" fontId="7" fillId="2" borderId="1" xfId="0" applyNumberFormat="1" applyFont="1" applyFill="1" applyBorder="1"/>
    <xf numFmtId="0" fontId="8" fillId="4" borderId="5" xfId="0" applyFont="1" applyFill="1" applyBorder="1" applyAlignment="1">
      <alignment horizontal="left" vertical="center"/>
    </xf>
    <xf numFmtId="0" fontId="10" fillId="14" borderId="28" xfId="0" applyFont="1" applyFill="1" applyBorder="1" applyAlignment="1">
      <alignment vertical="center"/>
    </xf>
    <xf numFmtId="168" fontId="5" fillId="6" borderId="2" xfId="17" applyNumberFormat="1" applyFont="1" applyFill="1" applyBorder="1" applyAlignment="1">
      <alignment vertical="center"/>
    </xf>
    <xf numFmtId="168" fontId="5" fillId="4" borderId="0" xfId="17" applyNumberFormat="1" applyFont="1" applyFill="1"/>
    <xf numFmtId="168" fontId="5" fillId="4" borderId="2" xfId="17" applyNumberFormat="1" applyFont="1" applyFill="1" applyBorder="1" applyAlignment="1">
      <alignment vertical="center"/>
    </xf>
    <xf numFmtId="168" fontId="8" fillId="6" borderId="2" xfId="17" applyNumberFormat="1" applyFont="1" applyFill="1" applyBorder="1" applyAlignment="1">
      <alignment vertical="center"/>
    </xf>
    <xf numFmtId="168" fontId="8" fillId="6" borderId="1" xfId="17" applyNumberFormat="1" applyFont="1" applyFill="1" applyBorder="1" applyAlignment="1">
      <alignment horizontal="left" vertical="center" wrapText="1"/>
    </xf>
    <xf numFmtId="168" fontId="8" fillId="4" borderId="0" xfId="17" applyNumberFormat="1" applyFont="1" applyFill="1"/>
    <xf numFmtId="168" fontId="5" fillId="4" borderId="1" xfId="17" applyNumberFormat="1" applyFont="1" applyFill="1" applyBorder="1" applyAlignment="1">
      <alignment horizontal="left" vertical="center" wrapText="1"/>
    </xf>
    <xf numFmtId="168" fontId="5" fillId="4" borderId="1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 wrapText="1"/>
    </xf>
    <xf numFmtId="168" fontId="5" fillId="12" borderId="2" xfId="17" applyNumberFormat="1" applyFont="1" applyFill="1" applyBorder="1" applyAlignment="1">
      <alignment vertical="center"/>
    </xf>
    <xf numFmtId="170" fontId="8" fillId="12" borderId="1" xfId="17" applyNumberFormat="1" applyFont="1" applyFill="1" applyBorder="1" applyAlignment="1">
      <alignment horizontal="left" vertical="center" wrapText="1"/>
    </xf>
    <xf numFmtId="168" fontId="8" fillId="12" borderId="1" xfId="17" applyNumberFormat="1" applyFont="1" applyFill="1" applyBorder="1" applyAlignment="1">
      <alignment vertical="center" wrapText="1"/>
    </xf>
    <xf numFmtId="168" fontId="8" fillId="4" borderId="1" xfId="17" applyNumberFormat="1" applyFont="1" applyFill="1" applyBorder="1" applyAlignment="1">
      <alignment vertical="center" wrapText="1"/>
    </xf>
    <xf numFmtId="168" fontId="8" fillId="12" borderId="8" xfId="17" applyNumberFormat="1" applyFont="1" applyFill="1" applyBorder="1" applyAlignment="1">
      <alignment vertical="center" wrapText="1"/>
    </xf>
    <xf numFmtId="168" fontId="8" fillId="12" borderId="2" xfId="17" applyNumberFormat="1" applyFont="1" applyFill="1" applyBorder="1" applyAlignment="1">
      <alignment vertical="center"/>
    </xf>
    <xf numFmtId="164" fontId="1" fillId="4" borderId="0" xfId="17" applyFill="1"/>
    <xf numFmtId="0" fontId="10" fillId="14" borderId="36" xfId="0" applyFont="1" applyFill="1" applyBorder="1" applyAlignment="1">
      <alignment horizontal="center" vertical="center" wrapText="1"/>
    </xf>
    <xf numFmtId="0" fontId="10" fillId="14" borderId="30" xfId="0" applyFont="1" applyFill="1" applyBorder="1" applyAlignment="1">
      <alignment horizontal="center" vertical="center" wrapText="1"/>
    </xf>
    <xf numFmtId="0" fontId="10" fillId="14" borderId="26" xfId="0" applyFont="1" applyFill="1" applyBorder="1" applyAlignment="1">
      <alignment horizontal="center" vertical="center" wrapText="1"/>
    </xf>
    <xf numFmtId="0" fontId="10" fillId="14" borderId="2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/>
    </xf>
    <xf numFmtId="168" fontId="8" fillId="4" borderId="1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>
      <alignment vertical="center"/>
    </xf>
    <xf numFmtId="168" fontId="8" fillId="4" borderId="7" xfId="17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168" fontId="8" fillId="4" borderId="1" xfId="17" applyNumberFormat="1" applyFont="1" applyFill="1" applyBorder="1" applyAlignment="1">
      <alignment vertical="center"/>
    </xf>
    <xf numFmtId="168" fontId="8" fillId="4" borderId="8" xfId="17" applyNumberFormat="1" applyFont="1" applyFill="1" applyBorder="1" applyAlignment="1">
      <alignment vertical="center"/>
    </xf>
    <xf numFmtId="164" fontId="8" fillId="4" borderId="1" xfId="17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168" fontId="5" fillId="4" borderId="1" xfId="17" applyNumberFormat="1" applyFont="1" applyFill="1" applyBorder="1" applyAlignment="1" applyProtection="1">
      <alignment vertical="center"/>
      <protection locked="0"/>
    </xf>
    <xf numFmtId="168" fontId="5" fillId="4" borderId="8" xfId="17" applyNumberFormat="1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168" fontId="2" fillId="14" borderId="1" xfId="17" applyNumberFormat="1" applyFont="1" applyFill="1" applyBorder="1" applyAlignment="1">
      <alignment vertical="center"/>
    </xf>
    <xf numFmtId="168" fontId="2" fillId="14" borderId="8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3" fillId="6" borderId="8" xfId="0" applyNumberFormat="1" applyFont="1" applyFill="1" applyBorder="1" applyAlignment="1">
      <alignment horizontal="left" vertical="center" wrapText="1"/>
    </xf>
    <xf numFmtId="168" fontId="8" fillId="6" borderId="1" xfId="17" applyNumberFormat="1" applyFont="1" applyFill="1" applyBorder="1" applyAlignment="1">
      <alignment vertical="center"/>
    </xf>
    <xf numFmtId="168" fontId="8" fillId="6" borderId="8" xfId="17" applyNumberFormat="1" applyFont="1" applyFill="1" applyBorder="1" applyAlignment="1">
      <alignment vertical="center"/>
    </xf>
    <xf numFmtId="169" fontId="5" fillId="4" borderId="1" xfId="0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8" xfId="0" applyNumberFormat="1" applyFont="1" applyFill="1" applyBorder="1" applyAlignment="1">
      <alignment horizontal="left" vertical="center" wrapText="1"/>
    </xf>
    <xf numFmtId="170" fontId="11" fillId="4" borderId="1" xfId="17" applyNumberFormat="1" applyFont="1" applyFill="1" applyBorder="1" applyAlignment="1">
      <alignment horizontal="justify" vertical="center" wrapText="1"/>
    </xf>
    <xf numFmtId="170" fontId="8" fillId="12" borderId="1" xfId="17" applyNumberFormat="1" applyFont="1" applyFill="1" applyBorder="1" applyAlignment="1">
      <alignment horizontal="justify" vertical="center" wrapText="1"/>
    </xf>
    <xf numFmtId="168" fontId="8" fillId="12" borderId="1" xfId="17" applyNumberFormat="1" applyFont="1" applyFill="1" applyBorder="1" applyAlignment="1">
      <alignment vertical="center"/>
    </xf>
    <xf numFmtId="168" fontId="8" fillId="12" borderId="8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168" fontId="8" fillId="4" borderId="32" xfId="17" applyNumberFormat="1" applyFont="1" applyFill="1" applyBorder="1" applyAlignment="1">
      <alignment vertical="center"/>
    </xf>
    <xf numFmtId="168" fontId="8" fillId="4" borderId="33" xfId="17" applyNumberFormat="1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8" fontId="2" fillId="12" borderId="23" xfId="17" applyNumberFormat="1" applyFont="1" applyFill="1" applyBorder="1" applyAlignment="1">
      <alignment vertical="center"/>
    </xf>
    <xf numFmtId="168" fontId="2" fillId="12" borderId="24" xfId="17" applyNumberFormat="1" applyFont="1" applyFill="1" applyBorder="1" applyAlignment="1">
      <alignment vertical="center"/>
    </xf>
    <xf numFmtId="164" fontId="5" fillId="15" borderId="0" xfId="1" applyFont="1" applyFill="1"/>
    <xf numFmtId="0" fontId="10" fillId="14" borderId="14" xfId="0" applyFont="1" applyFill="1" applyBorder="1" applyAlignment="1">
      <alignment horizontal="center" vertical="center" wrapText="1"/>
    </xf>
    <xf numFmtId="0" fontId="10" fillId="14" borderId="27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168" fontId="5" fillId="4" borderId="1" xfId="0" applyNumberFormat="1" applyFont="1" applyFill="1" applyBorder="1"/>
    <xf numFmtId="168" fontId="7" fillId="0" borderId="1" xfId="17" applyNumberFormat="1" applyFont="1" applyBorder="1" applyProtection="1">
      <protection locked="0"/>
    </xf>
    <xf numFmtId="168" fontId="7" fillId="4" borderId="8" xfId="1" applyNumberFormat="1" applyFont="1" applyFill="1" applyBorder="1"/>
    <xf numFmtId="1" fontId="14" fillId="11" borderId="3" xfId="0" applyNumberFormat="1" applyFont="1" applyFill="1" applyBorder="1" applyAlignment="1">
      <alignment horizontal="center" vertical="top" wrapText="1"/>
    </xf>
    <xf numFmtId="1" fontId="14" fillId="11" borderId="31" xfId="0" applyNumberFormat="1" applyFont="1" applyFill="1" applyBorder="1" applyAlignment="1">
      <alignment horizontal="center" vertical="top" wrapText="1"/>
    </xf>
    <xf numFmtId="1" fontId="14" fillId="11" borderId="12" xfId="0" applyNumberFormat="1" applyFont="1" applyFill="1" applyBorder="1" applyAlignment="1">
      <alignment horizontal="center" vertical="top" wrapText="1"/>
    </xf>
    <xf numFmtId="1" fontId="4" fillId="11" borderId="3" xfId="0" applyNumberFormat="1" applyFont="1" applyFill="1" applyBorder="1" applyAlignment="1">
      <alignment horizontal="center" vertical="top" wrapText="1"/>
    </xf>
    <xf numFmtId="1" fontId="4" fillId="11" borderId="31" xfId="0" applyNumberFormat="1" applyFont="1" applyFill="1" applyBorder="1" applyAlignment="1">
      <alignment horizontal="center" vertical="top" wrapText="1"/>
    </xf>
    <xf numFmtId="1" fontId="4" fillId="11" borderId="12" xfId="0" applyNumberFormat="1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0" fillId="14" borderId="9" xfId="0" applyFont="1" applyFill="1" applyBorder="1" applyAlignment="1">
      <alignment horizontal="center" vertical="center" wrapText="1"/>
    </xf>
    <xf numFmtId="0" fontId="10" fillId="14" borderId="28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10" fillId="14" borderId="27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7" borderId="1" xfId="0" applyFont="1" applyFill="1" applyBorder="1"/>
    <xf numFmtId="168" fontId="3" fillId="7" borderId="1" xfId="1" applyNumberFormat="1" applyFont="1" applyFill="1" applyBorder="1"/>
    <xf numFmtId="169" fontId="5" fillId="0" borderId="1" xfId="17" applyNumberFormat="1" applyFont="1" applyBorder="1" applyAlignment="1">
      <alignment horizontal="left" vertical="justify"/>
    </xf>
    <xf numFmtId="168" fontId="15" fillId="0" borderId="1" xfId="1" applyNumberFormat="1" applyFont="1" applyBorder="1" applyProtection="1">
      <protection locked="0"/>
    </xf>
    <xf numFmtId="168" fontId="3" fillId="7" borderId="8" xfId="1" applyNumberFormat="1" applyFont="1" applyFill="1" applyBorder="1"/>
    <xf numFmtId="168" fontId="7" fillId="0" borderId="8" xfId="17" applyNumberFormat="1" applyFont="1" applyBorder="1" applyProtection="1">
      <protection locked="0"/>
    </xf>
    <xf numFmtId="1" fontId="7" fillId="2" borderId="37" xfId="0" applyNumberFormat="1" applyFont="1" applyFill="1" applyBorder="1" applyAlignment="1">
      <alignment horizontal="left"/>
    </xf>
    <xf numFmtId="1" fontId="7" fillId="2" borderId="34" xfId="0" applyNumberFormat="1" applyFont="1" applyFill="1" applyBorder="1"/>
    <xf numFmtId="168" fontId="7" fillId="2" borderId="34" xfId="1" applyNumberFormat="1" applyFont="1" applyFill="1" applyBorder="1" applyProtection="1">
      <protection locked="0"/>
    </xf>
    <xf numFmtId="1" fontId="3" fillId="11" borderId="26" xfId="0" applyNumberFormat="1" applyFont="1" applyFill="1" applyBorder="1" applyAlignment="1">
      <alignment horizontal="left"/>
    </xf>
    <xf numFmtId="1" fontId="3" fillId="11" borderId="23" xfId="0" applyNumberFormat="1" applyFont="1" applyFill="1" applyBorder="1"/>
    <xf numFmtId="168" fontId="3" fillId="11" borderId="23" xfId="1" applyNumberFormat="1" applyFont="1" applyFill="1" applyBorder="1"/>
    <xf numFmtId="168" fontId="3" fillId="11" borderId="24" xfId="1" applyNumberFormat="1" applyFont="1" applyFill="1" applyBorder="1"/>
    <xf numFmtId="0" fontId="7" fillId="5" borderId="5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</cellXfs>
  <cellStyles count="18">
    <cellStyle name="Millares" xfId="1" builtinId="3"/>
    <cellStyle name="Millares [0] 2" xfId="7" xr:uid="{00000000-0005-0000-0000-000001000000}"/>
    <cellStyle name="Millares 2" xfId="8" xr:uid="{00000000-0005-0000-0000-000002000000}"/>
    <cellStyle name="Millares 3" xfId="9" xr:uid="{00000000-0005-0000-0000-000003000000}"/>
    <cellStyle name="Millares 4" xfId="10" xr:uid="{00000000-0005-0000-0000-000004000000}"/>
    <cellStyle name="Millares 5" xfId="11" xr:uid="{00000000-0005-0000-0000-000005000000}"/>
    <cellStyle name="Millares 5 2" xfId="12" xr:uid="{00000000-0005-0000-0000-000006000000}"/>
    <cellStyle name="Millares 6" xfId="5" xr:uid="{00000000-0005-0000-0000-000007000000}"/>
    <cellStyle name="Millares 7" xfId="17" xr:uid="{00000000-0005-0000-0000-000008000000}"/>
    <cellStyle name="Moneda 2" xfId="13" xr:uid="{00000000-0005-0000-0000-000009000000}"/>
    <cellStyle name="Moneda 3" xfId="14" xr:uid="{00000000-0005-0000-0000-00000A000000}"/>
    <cellStyle name="Normal" xfId="0" builtinId="0"/>
    <cellStyle name="Normal 2" xfId="15" xr:uid="{00000000-0005-0000-0000-00000C000000}"/>
    <cellStyle name="Normal 2 2" xfId="3" xr:uid="{00000000-0005-0000-0000-00000D000000}"/>
    <cellStyle name="Normal 3" xfId="16" xr:uid="{00000000-0005-0000-0000-00000E000000}"/>
    <cellStyle name="Normal 4" xfId="2" xr:uid="{00000000-0005-0000-0000-00000F000000}"/>
    <cellStyle name="Normal 5" xfId="4" xr:uid="{00000000-0005-0000-0000-000010000000}"/>
    <cellStyle name="Porcentaje 2" xfId="6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\Documents\CORPAMAG\MODIFICACION-PAC%20NACION\PAC%202018-NACION\PAC%20VIGENCIA%202018\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F126"/>
  <sheetViews>
    <sheetView tabSelected="1" workbookViewId="0">
      <selection activeCell="C6" sqref="C6"/>
    </sheetView>
  </sheetViews>
  <sheetFormatPr baseColWidth="10" defaultColWidth="11.42578125" defaultRowHeight="12"/>
  <cols>
    <col min="1" max="1" width="10.5703125" style="1" customWidth="1"/>
    <col min="2" max="2" width="9.28515625" style="58" customWidth="1"/>
    <col min="3" max="3" width="37.5703125" style="1" customWidth="1"/>
    <col min="4" max="4" width="14.7109375" style="1" customWidth="1"/>
    <col min="5" max="5" width="15.7109375" style="1" customWidth="1"/>
    <col min="6" max="6" width="14.85546875" style="29" customWidth="1"/>
    <col min="7" max="7" width="16.85546875" style="1" customWidth="1"/>
    <col min="8" max="8" width="16.7109375" style="1" customWidth="1"/>
    <col min="9" max="9" width="16.42578125" style="1" customWidth="1"/>
    <col min="10" max="10" width="14.28515625" style="1" customWidth="1"/>
    <col min="11" max="11" width="16.28515625" style="17" customWidth="1"/>
    <col min="12" max="12" width="15.28515625" style="72" customWidth="1"/>
    <col min="13" max="13" width="0.140625" style="1" customWidth="1"/>
    <col min="14" max="16" width="12.7109375" style="1" customWidth="1"/>
    <col min="17" max="17" width="16.7109375" style="1" customWidth="1"/>
    <col min="18" max="18" width="12.140625" style="1" customWidth="1"/>
    <col min="19" max="20" width="11.42578125" style="1" customWidth="1"/>
    <col min="21" max="21" width="12.7109375" style="1" customWidth="1"/>
    <col min="22" max="28" width="11.42578125" style="1" customWidth="1"/>
    <col min="29" max="29" width="17.140625" style="72" customWidth="1"/>
    <col min="30" max="30" width="13.42578125" style="1" customWidth="1"/>
    <col min="31" max="31" width="11.42578125" style="1"/>
    <col min="32" max="32" width="14" style="1" customWidth="1"/>
    <col min="33" max="16384" width="11.42578125" style="1"/>
  </cols>
  <sheetData>
    <row r="1" spans="2:30">
      <c r="B1" s="181" t="s">
        <v>155</v>
      </c>
      <c r="C1" s="182"/>
      <c r="D1" s="182"/>
      <c r="E1" s="182"/>
      <c r="F1" s="182"/>
      <c r="G1" s="183"/>
    </row>
    <row r="2" spans="2:30">
      <c r="B2" s="186" t="s">
        <v>156</v>
      </c>
      <c r="C2" s="220"/>
      <c r="D2" s="220"/>
      <c r="E2" s="220"/>
      <c r="F2" s="220"/>
      <c r="G2" s="187"/>
      <c r="H2" s="18"/>
      <c r="I2" s="18"/>
    </row>
    <row r="3" spans="2:30">
      <c r="B3" s="184" t="s">
        <v>54</v>
      </c>
      <c r="C3" s="221"/>
      <c r="D3" s="221"/>
      <c r="E3" s="221"/>
      <c r="F3" s="221"/>
      <c r="G3" s="185"/>
      <c r="H3" s="18"/>
      <c r="I3" s="18"/>
    </row>
    <row r="4" spans="2:30">
      <c r="B4" s="184" t="s">
        <v>276</v>
      </c>
      <c r="C4" s="221"/>
      <c r="D4" s="221"/>
      <c r="E4" s="221"/>
      <c r="F4" s="221"/>
      <c r="G4" s="185"/>
      <c r="H4" s="18"/>
      <c r="I4" s="18"/>
    </row>
    <row r="5" spans="2:30" ht="12.75" thickBot="1">
      <c r="B5" s="222" t="s">
        <v>288</v>
      </c>
      <c r="C5" s="223"/>
      <c r="D5" s="223"/>
      <c r="E5" s="223"/>
      <c r="F5" s="223"/>
      <c r="G5" s="224"/>
    </row>
    <row r="6" spans="2:30" ht="49.9" customHeight="1">
      <c r="B6" s="217"/>
      <c r="C6" s="218" t="s">
        <v>0</v>
      </c>
      <c r="D6" s="218" t="s">
        <v>157</v>
      </c>
      <c r="E6" s="218" t="s">
        <v>92</v>
      </c>
      <c r="F6" s="218" t="s">
        <v>158</v>
      </c>
      <c r="G6" s="219" t="s">
        <v>287</v>
      </c>
    </row>
    <row r="7" spans="2:30">
      <c r="B7" s="43">
        <v>3000</v>
      </c>
      <c r="C7" s="204" t="s">
        <v>1</v>
      </c>
      <c r="D7" s="205">
        <v>31591595907</v>
      </c>
      <c r="E7" s="205">
        <v>16769546374.619999</v>
      </c>
      <c r="F7" s="205">
        <v>48361142281.619995</v>
      </c>
      <c r="G7" s="208">
        <v>28732954562.799999</v>
      </c>
      <c r="Q7" s="29"/>
    </row>
    <row r="8" spans="2:30">
      <c r="B8" s="19">
        <v>3100</v>
      </c>
      <c r="C8" s="95" t="s">
        <v>2</v>
      </c>
      <c r="D8" s="20">
        <v>30210434374</v>
      </c>
      <c r="E8" s="20">
        <v>9090018763</v>
      </c>
      <c r="F8" s="20">
        <v>39300453137</v>
      </c>
      <c r="G8" s="21">
        <v>20468765891.869999</v>
      </c>
    </row>
    <row r="9" spans="2:30">
      <c r="B9" s="22">
        <v>3110</v>
      </c>
      <c r="C9" s="96" t="s">
        <v>3</v>
      </c>
      <c r="D9" s="23">
        <v>27101590463</v>
      </c>
      <c r="E9" s="23">
        <v>5590018763</v>
      </c>
      <c r="F9" s="23">
        <v>32691609226</v>
      </c>
      <c r="G9" s="24">
        <v>19271729237</v>
      </c>
    </row>
    <row r="10" spans="2:30" hidden="1">
      <c r="B10" s="3"/>
      <c r="C10" s="85" t="s">
        <v>159</v>
      </c>
      <c r="D10" s="26"/>
      <c r="E10" s="26"/>
      <c r="F10" s="26">
        <v>0</v>
      </c>
      <c r="G10" s="27"/>
    </row>
    <row r="11" spans="2:30">
      <c r="B11" s="6">
        <v>311001</v>
      </c>
      <c r="C11" s="85" t="s">
        <v>160</v>
      </c>
      <c r="D11" s="97">
        <v>15101421806</v>
      </c>
      <c r="E11" s="206">
        <v>5590018763</v>
      </c>
      <c r="F11" s="26">
        <v>20691440569</v>
      </c>
      <c r="G11" s="76">
        <v>13555518137</v>
      </c>
      <c r="I11" s="30"/>
      <c r="AC11" s="72">
        <f>+F11-G11</f>
        <v>7135922432</v>
      </c>
      <c r="AD11" s="1">
        <v>5879292</v>
      </c>
    </row>
    <row r="12" spans="2:30">
      <c r="B12" s="6">
        <v>311002</v>
      </c>
      <c r="C12" s="85" t="s">
        <v>161</v>
      </c>
      <c r="D12" s="97">
        <v>12000168657</v>
      </c>
      <c r="E12" s="206">
        <v>0</v>
      </c>
      <c r="F12" s="26">
        <v>12000168657</v>
      </c>
      <c r="G12" s="28">
        <v>5716211100</v>
      </c>
      <c r="AC12" s="72">
        <f t="shared" ref="AC12:AC77" si="0">+F12-G12</f>
        <v>6283957557</v>
      </c>
    </row>
    <row r="13" spans="2:30">
      <c r="B13" s="22">
        <v>3120</v>
      </c>
      <c r="C13" s="96" t="s">
        <v>4</v>
      </c>
      <c r="D13" s="23">
        <v>3108843911</v>
      </c>
      <c r="E13" s="23">
        <v>3500000000</v>
      </c>
      <c r="F13" s="23">
        <v>6608843911</v>
      </c>
      <c r="G13" s="24">
        <v>1197036654.8699999</v>
      </c>
      <c r="AC13" s="72">
        <f t="shared" si="0"/>
        <v>5411807256.1300001</v>
      </c>
    </row>
    <row r="14" spans="2:30">
      <c r="B14" s="3">
        <v>3121</v>
      </c>
      <c r="C14" s="98" t="s">
        <v>5</v>
      </c>
      <c r="D14" s="31">
        <v>660424211</v>
      </c>
      <c r="E14" s="31">
        <v>0</v>
      </c>
      <c r="F14" s="31">
        <v>660424211</v>
      </c>
      <c r="G14" s="32">
        <v>310487004.90999997</v>
      </c>
      <c r="AC14" s="72">
        <f t="shared" si="0"/>
        <v>349937206.09000003</v>
      </c>
    </row>
    <row r="15" spans="2:30">
      <c r="B15" s="6">
        <v>312101</v>
      </c>
      <c r="C15" s="85" t="s">
        <v>6</v>
      </c>
      <c r="D15" s="26">
        <v>660424211</v>
      </c>
      <c r="E15" s="26">
        <v>0</v>
      </c>
      <c r="F15" s="26">
        <v>660424211</v>
      </c>
      <c r="G15" s="28">
        <v>310487004.90999997</v>
      </c>
      <c r="AC15" s="72">
        <f t="shared" si="0"/>
        <v>349937206.09000003</v>
      </c>
    </row>
    <row r="16" spans="2:30" hidden="1">
      <c r="B16" s="6">
        <v>312102</v>
      </c>
      <c r="C16" s="85" t="s">
        <v>7</v>
      </c>
      <c r="D16" s="26"/>
      <c r="E16" s="26"/>
      <c r="F16" s="26">
        <v>0</v>
      </c>
      <c r="G16" s="27">
        <v>0</v>
      </c>
      <c r="AC16" s="72">
        <f t="shared" si="0"/>
        <v>0</v>
      </c>
    </row>
    <row r="17" spans="2:29" hidden="1">
      <c r="B17" s="3">
        <v>3123</v>
      </c>
      <c r="C17" s="98" t="s">
        <v>8</v>
      </c>
      <c r="D17" s="33"/>
      <c r="E17" s="33"/>
      <c r="F17" s="26">
        <v>0</v>
      </c>
      <c r="G17" s="34"/>
      <c r="AC17" s="72">
        <f t="shared" si="0"/>
        <v>0</v>
      </c>
    </row>
    <row r="18" spans="2:29" hidden="1">
      <c r="B18" s="3">
        <v>3124</v>
      </c>
      <c r="C18" s="98" t="s">
        <v>9</v>
      </c>
      <c r="D18" s="33"/>
      <c r="E18" s="33"/>
      <c r="F18" s="26">
        <v>0</v>
      </c>
      <c r="G18" s="34"/>
      <c r="AC18" s="72">
        <f t="shared" si="0"/>
        <v>0</v>
      </c>
    </row>
    <row r="19" spans="2:29" hidden="1">
      <c r="B19" s="3">
        <v>3125</v>
      </c>
      <c r="C19" s="98" t="s">
        <v>10</v>
      </c>
      <c r="D19" s="33"/>
      <c r="E19" s="33"/>
      <c r="F19" s="26">
        <v>0</v>
      </c>
      <c r="G19" s="34"/>
      <c r="AC19" s="72">
        <f t="shared" si="0"/>
        <v>0</v>
      </c>
    </row>
    <row r="20" spans="2:29">
      <c r="B20" s="3">
        <v>3126</v>
      </c>
      <c r="C20" s="98" t="s">
        <v>11</v>
      </c>
      <c r="D20" s="31">
        <v>570990517</v>
      </c>
      <c r="E20" s="31">
        <v>3500000000</v>
      </c>
      <c r="F20" s="31">
        <v>4070990517</v>
      </c>
      <c r="G20" s="32">
        <v>255138800</v>
      </c>
      <c r="AC20" s="72">
        <f t="shared" si="0"/>
        <v>3815851717</v>
      </c>
    </row>
    <row r="21" spans="2:29" hidden="1">
      <c r="B21" s="3"/>
      <c r="C21" s="85" t="s">
        <v>162</v>
      </c>
      <c r="D21" s="26"/>
      <c r="E21" s="26"/>
      <c r="F21" s="26">
        <v>0</v>
      </c>
      <c r="G21" s="27">
        <v>0</v>
      </c>
      <c r="AC21" s="72">
        <f t="shared" si="0"/>
        <v>0</v>
      </c>
    </row>
    <row r="22" spans="2:29" hidden="1">
      <c r="B22" s="3"/>
      <c r="C22" s="85" t="s">
        <v>163</v>
      </c>
      <c r="D22" s="26"/>
      <c r="E22" s="26"/>
      <c r="F22" s="26">
        <v>0</v>
      </c>
      <c r="G22" s="27">
        <v>0</v>
      </c>
      <c r="AC22" s="72">
        <f t="shared" si="0"/>
        <v>0</v>
      </c>
    </row>
    <row r="23" spans="2:29" s="2" customFormat="1">
      <c r="B23" s="3">
        <v>3126</v>
      </c>
      <c r="C23" s="98" t="s">
        <v>230</v>
      </c>
      <c r="D23" s="33">
        <v>570990517</v>
      </c>
      <c r="E23" s="33">
        <v>3500000000</v>
      </c>
      <c r="F23" s="33">
        <v>4070990517</v>
      </c>
      <c r="G23" s="34">
        <v>255138800</v>
      </c>
      <c r="K23" s="35"/>
      <c r="L23" s="73"/>
      <c r="AC23" s="72">
        <f t="shared" si="0"/>
        <v>3815851717</v>
      </c>
    </row>
    <row r="24" spans="2:29" hidden="1">
      <c r="B24" s="6">
        <v>312601</v>
      </c>
      <c r="C24" s="85" t="s">
        <v>164</v>
      </c>
      <c r="D24" s="26"/>
      <c r="E24" s="26"/>
      <c r="F24" s="26">
        <v>0</v>
      </c>
      <c r="G24" s="27">
        <v>0</v>
      </c>
      <c r="AC24" s="72">
        <f t="shared" si="0"/>
        <v>0</v>
      </c>
    </row>
    <row r="25" spans="2:29">
      <c r="B25" s="6">
        <v>312602</v>
      </c>
      <c r="C25" s="85" t="s">
        <v>261</v>
      </c>
      <c r="D25" s="26">
        <v>109159350</v>
      </c>
      <c r="E25" s="26">
        <v>0</v>
      </c>
      <c r="F25" s="26">
        <v>109159350</v>
      </c>
      <c r="G25" s="27">
        <v>0</v>
      </c>
      <c r="Q25" s="29"/>
      <c r="AC25" s="72">
        <f t="shared" si="0"/>
        <v>109159350</v>
      </c>
    </row>
    <row r="26" spans="2:29">
      <c r="B26" s="6">
        <v>312603</v>
      </c>
      <c r="C26" s="85" t="s">
        <v>281</v>
      </c>
      <c r="D26" s="26">
        <v>245130962</v>
      </c>
      <c r="E26" s="26">
        <v>0</v>
      </c>
      <c r="F26" s="26">
        <v>245130962</v>
      </c>
      <c r="G26" s="27">
        <v>244846200</v>
      </c>
      <c r="M26" s="29"/>
      <c r="N26" s="29"/>
      <c r="Q26" s="29"/>
      <c r="AC26" s="72">
        <f t="shared" si="0"/>
        <v>284762</v>
      </c>
    </row>
    <row r="27" spans="2:29" ht="12" hidden="1" customHeight="1">
      <c r="B27" s="6">
        <v>312604</v>
      </c>
      <c r="C27" s="85" t="s">
        <v>165</v>
      </c>
      <c r="D27" s="26"/>
      <c r="E27" s="26">
        <v>0</v>
      </c>
      <c r="F27" s="26">
        <v>0</v>
      </c>
      <c r="G27" s="27">
        <v>0</v>
      </c>
      <c r="M27" s="29"/>
      <c r="Q27" s="29"/>
      <c r="AC27" s="72">
        <f t="shared" si="0"/>
        <v>0</v>
      </c>
    </row>
    <row r="28" spans="2:29" ht="12" hidden="1" customHeight="1">
      <c r="B28" s="6">
        <v>312605</v>
      </c>
      <c r="C28" s="85" t="s">
        <v>166</v>
      </c>
      <c r="D28" s="26"/>
      <c r="E28" s="26">
        <v>0</v>
      </c>
      <c r="F28" s="26">
        <v>0</v>
      </c>
      <c r="G28" s="27">
        <v>0</v>
      </c>
      <c r="Q28" s="29"/>
      <c r="AC28" s="72">
        <f t="shared" si="0"/>
        <v>0</v>
      </c>
    </row>
    <row r="29" spans="2:29" ht="12" hidden="1" customHeight="1">
      <c r="B29" s="36">
        <v>312606</v>
      </c>
      <c r="C29" s="85" t="s">
        <v>167</v>
      </c>
      <c r="D29" s="26"/>
      <c r="E29" s="26">
        <v>0</v>
      </c>
      <c r="F29" s="26">
        <v>0</v>
      </c>
      <c r="G29" s="27">
        <v>0</v>
      </c>
      <c r="Q29" s="29"/>
      <c r="AC29" s="72">
        <f t="shared" si="0"/>
        <v>0</v>
      </c>
    </row>
    <row r="30" spans="2:29" ht="12" hidden="1" customHeight="1">
      <c r="B30" s="36">
        <v>312607</v>
      </c>
      <c r="C30" s="85" t="s">
        <v>168</v>
      </c>
      <c r="D30" s="26"/>
      <c r="E30" s="26">
        <v>0</v>
      </c>
      <c r="F30" s="26">
        <v>0</v>
      </c>
      <c r="G30" s="27">
        <v>0</v>
      </c>
      <c r="Q30" s="29"/>
      <c r="AC30" s="72">
        <f t="shared" si="0"/>
        <v>0</v>
      </c>
    </row>
    <row r="31" spans="2:29">
      <c r="B31" s="6">
        <v>312608</v>
      </c>
      <c r="C31" s="85" t="s">
        <v>169</v>
      </c>
      <c r="D31" s="26">
        <v>206399205</v>
      </c>
      <c r="E31" s="26">
        <v>0</v>
      </c>
      <c r="F31" s="26">
        <v>206399205</v>
      </c>
      <c r="G31" s="27">
        <v>0</v>
      </c>
      <c r="Q31" s="29"/>
      <c r="AC31" s="72">
        <f t="shared" si="0"/>
        <v>206399205</v>
      </c>
    </row>
    <row r="32" spans="2:29" hidden="1">
      <c r="B32" s="6">
        <v>312609</v>
      </c>
      <c r="C32" s="85"/>
      <c r="D32" s="26"/>
      <c r="E32" s="26">
        <v>0</v>
      </c>
      <c r="F32" s="26"/>
      <c r="G32" s="27"/>
      <c r="Q32" s="29"/>
      <c r="AC32" s="72">
        <f t="shared" si="0"/>
        <v>0</v>
      </c>
    </row>
    <row r="33" spans="2:30" hidden="1">
      <c r="B33" s="6">
        <v>312609</v>
      </c>
      <c r="C33" s="85" t="s">
        <v>238</v>
      </c>
      <c r="D33" s="26"/>
      <c r="E33" s="26">
        <v>0</v>
      </c>
      <c r="F33" s="26">
        <v>0</v>
      </c>
      <c r="G33" s="27">
        <v>0</v>
      </c>
      <c r="Q33" s="29"/>
      <c r="AC33" s="72">
        <f t="shared" si="0"/>
        <v>0</v>
      </c>
    </row>
    <row r="34" spans="2:30">
      <c r="B34" s="6">
        <v>312610</v>
      </c>
      <c r="C34" s="85" t="s">
        <v>241</v>
      </c>
      <c r="D34" s="26">
        <v>0</v>
      </c>
      <c r="E34" s="26">
        <v>0</v>
      </c>
      <c r="F34" s="26">
        <v>0</v>
      </c>
      <c r="G34" s="27">
        <v>0</v>
      </c>
      <c r="Q34" s="29"/>
      <c r="AC34" s="72">
        <f t="shared" si="0"/>
        <v>0</v>
      </c>
    </row>
    <row r="35" spans="2:30" hidden="1">
      <c r="B35" s="6">
        <v>312611</v>
      </c>
      <c r="C35" s="85" t="s">
        <v>242</v>
      </c>
      <c r="D35" s="26"/>
      <c r="E35" s="26">
        <v>0</v>
      </c>
      <c r="F35" s="26">
        <v>0</v>
      </c>
      <c r="G35" s="27">
        <v>0</v>
      </c>
      <c r="Q35" s="29"/>
      <c r="AC35" s="72">
        <f t="shared" si="0"/>
        <v>0</v>
      </c>
    </row>
    <row r="36" spans="2:30">
      <c r="B36" s="6">
        <v>312612</v>
      </c>
      <c r="C36" s="85" t="s">
        <v>272</v>
      </c>
      <c r="D36" s="26">
        <v>0</v>
      </c>
      <c r="E36" s="26">
        <v>0</v>
      </c>
      <c r="F36" s="26">
        <v>0</v>
      </c>
      <c r="G36" s="27">
        <v>0</v>
      </c>
      <c r="Q36" s="29"/>
      <c r="AC36" s="72">
        <f t="shared" si="0"/>
        <v>0</v>
      </c>
    </row>
    <row r="37" spans="2:30">
      <c r="B37" s="6">
        <v>312613</v>
      </c>
      <c r="C37" s="85" t="s">
        <v>245</v>
      </c>
      <c r="D37" s="26">
        <v>0</v>
      </c>
      <c r="E37" s="26">
        <v>0</v>
      </c>
      <c r="F37" s="26">
        <v>0</v>
      </c>
      <c r="G37" s="27">
        <v>0</v>
      </c>
      <c r="Q37" s="29"/>
      <c r="AC37" s="72">
        <f t="shared" si="0"/>
        <v>0</v>
      </c>
    </row>
    <row r="38" spans="2:30">
      <c r="B38" s="6">
        <v>312614</v>
      </c>
      <c r="C38" s="85" t="s">
        <v>263</v>
      </c>
      <c r="D38" s="26">
        <v>0</v>
      </c>
      <c r="E38" s="26">
        <v>0</v>
      </c>
      <c r="F38" s="26">
        <v>0</v>
      </c>
      <c r="G38" s="27">
        <v>0</v>
      </c>
      <c r="AC38" s="72">
        <f t="shared" si="0"/>
        <v>0</v>
      </c>
    </row>
    <row r="39" spans="2:30">
      <c r="B39" s="6">
        <v>312615</v>
      </c>
      <c r="C39" s="85" t="s">
        <v>273</v>
      </c>
      <c r="D39" s="26">
        <v>10301000</v>
      </c>
      <c r="E39" s="26">
        <v>0</v>
      </c>
      <c r="F39" s="26">
        <v>10301000</v>
      </c>
      <c r="G39" s="27">
        <v>10292600</v>
      </c>
    </row>
    <row r="40" spans="2:30">
      <c r="B40" s="6">
        <v>312615</v>
      </c>
      <c r="C40" s="85" t="s">
        <v>289</v>
      </c>
      <c r="D40" s="26">
        <v>0</v>
      </c>
      <c r="E40" s="26">
        <v>3500000000</v>
      </c>
      <c r="F40" s="26">
        <v>3500000000</v>
      </c>
      <c r="G40" s="27">
        <v>0</v>
      </c>
      <c r="AC40" s="72">
        <f t="shared" si="0"/>
        <v>3500000000</v>
      </c>
    </row>
    <row r="41" spans="2:30" hidden="1">
      <c r="B41" s="6"/>
      <c r="C41" s="85"/>
      <c r="D41" s="26"/>
      <c r="E41" s="26"/>
      <c r="F41" s="26"/>
      <c r="G41" s="27">
        <v>0</v>
      </c>
      <c r="AC41" s="72">
        <f t="shared" si="0"/>
        <v>0</v>
      </c>
    </row>
    <row r="42" spans="2:30">
      <c r="B42" s="3">
        <v>3128</v>
      </c>
      <c r="C42" s="98" t="s">
        <v>12</v>
      </c>
      <c r="D42" s="31">
        <v>1877429183</v>
      </c>
      <c r="E42" s="31">
        <v>0</v>
      </c>
      <c r="F42" s="31">
        <v>1877429183</v>
      </c>
      <c r="G42" s="32">
        <v>631410849.96000004</v>
      </c>
      <c r="AC42" s="72">
        <f t="shared" si="0"/>
        <v>1246018333.04</v>
      </c>
    </row>
    <row r="43" spans="2:30">
      <c r="B43" s="6">
        <v>312801</v>
      </c>
      <c r="C43" s="85" t="s">
        <v>170</v>
      </c>
      <c r="D43" s="26">
        <v>938879697</v>
      </c>
      <c r="E43" s="26">
        <v>0</v>
      </c>
      <c r="F43" s="26">
        <v>938879697</v>
      </c>
      <c r="G43" s="37">
        <v>39102524.289999992</v>
      </c>
      <c r="AC43" s="72">
        <f t="shared" si="0"/>
        <v>899777172.71000004</v>
      </c>
    </row>
    <row r="44" spans="2:30" hidden="1">
      <c r="B44" s="6">
        <v>312802</v>
      </c>
      <c r="C44" s="85" t="s">
        <v>13</v>
      </c>
      <c r="D44" s="26"/>
      <c r="E44" s="26">
        <v>0</v>
      </c>
      <c r="F44" s="26">
        <v>0</v>
      </c>
      <c r="G44" s="27">
        <v>0</v>
      </c>
      <c r="AC44" s="72">
        <f t="shared" si="0"/>
        <v>0</v>
      </c>
    </row>
    <row r="45" spans="2:30">
      <c r="B45" s="6">
        <v>312803</v>
      </c>
      <c r="C45" s="85" t="s">
        <v>14</v>
      </c>
      <c r="D45" s="26">
        <v>520071554</v>
      </c>
      <c r="E45" s="26">
        <v>0</v>
      </c>
      <c r="F45" s="26">
        <v>520071554</v>
      </c>
      <c r="G45" s="37">
        <v>562384579.20000005</v>
      </c>
      <c r="AC45" s="72">
        <f t="shared" si="0"/>
        <v>-42313025.200000048</v>
      </c>
    </row>
    <row r="46" spans="2:30">
      <c r="B46" s="6">
        <v>312804</v>
      </c>
      <c r="C46" s="99" t="s">
        <v>15</v>
      </c>
      <c r="D46" s="26">
        <v>70150824</v>
      </c>
      <c r="E46" s="26">
        <v>0</v>
      </c>
      <c r="F46" s="26">
        <v>70150824</v>
      </c>
      <c r="G46" s="37">
        <v>5564798.2400000002</v>
      </c>
      <c r="AC46" s="72">
        <f t="shared" si="0"/>
        <v>64586025.759999998</v>
      </c>
      <c r="AD46" s="5">
        <f>+AC46+AC47</f>
        <v>63861215.759999998</v>
      </c>
    </row>
    <row r="47" spans="2:30">
      <c r="B47" s="6">
        <v>312805</v>
      </c>
      <c r="C47" s="99" t="s">
        <v>171</v>
      </c>
      <c r="D47" s="26">
        <v>2125790</v>
      </c>
      <c r="E47" s="26">
        <v>0</v>
      </c>
      <c r="F47" s="26">
        <v>2125790</v>
      </c>
      <c r="G47" s="37">
        <v>2850600</v>
      </c>
      <c r="AC47" s="72">
        <f t="shared" si="0"/>
        <v>-724810</v>
      </c>
    </row>
    <row r="48" spans="2:30">
      <c r="B48" s="6">
        <v>312805</v>
      </c>
      <c r="C48" s="85" t="s">
        <v>55</v>
      </c>
      <c r="D48" s="26">
        <v>26098019</v>
      </c>
      <c r="E48" s="26">
        <v>0</v>
      </c>
      <c r="F48" s="26">
        <v>26098019</v>
      </c>
      <c r="G48" s="174">
        <v>21363148.23</v>
      </c>
      <c r="AC48" s="72">
        <f t="shared" si="0"/>
        <v>4734870.7699999996</v>
      </c>
    </row>
    <row r="49" spans="2:29" hidden="1">
      <c r="B49" s="6" t="s">
        <v>172</v>
      </c>
      <c r="C49" s="85" t="s">
        <v>173</v>
      </c>
      <c r="D49" s="26"/>
      <c r="E49" s="26">
        <v>0</v>
      </c>
      <c r="F49" s="26">
        <v>0</v>
      </c>
      <c r="G49" s="27">
        <v>0</v>
      </c>
      <c r="AC49" s="72">
        <f t="shared" si="0"/>
        <v>0</v>
      </c>
    </row>
    <row r="50" spans="2:29">
      <c r="B50" s="6">
        <v>312805</v>
      </c>
      <c r="C50" s="85" t="s">
        <v>16</v>
      </c>
      <c r="D50" s="26">
        <v>320000000</v>
      </c>
      <c r="E50" s="26">
        <v>0</v>
      </c>
      <c r="F50" s="26">
        <v>320000000</v>
      </c>
      <c r="G50" s="27">
        <v>0</v>
      </c>
      <c r="AC50" s="72">
        <f t="shared" si="0"/>
        <v>320000000</v>
      </c>
    </row>
    <row r="51" spans="2:29">
      <c r="B51" s="6">
        <v>312805</v>
      </c>
      <c r="C51" s="85" t="s">
        <v>12</v>
      </c>
      <c r="D51" s="26">
        <v>103299.99999999999</v>
      </c>
      <c r="E51" s="26">
        <v>0</v>
      </c>
      <c r="F51" s="26">
        <v>103299.99999999999</v>
      </c>
      <c r="G51" s="37">
        <v>145200</v>
      </c>
      <c r="AC51" s="72">
        <f t="shared" si="0"/>
        <v>-41900.000000000015</v>
      </c>
    </row>
    <row r="52" spans="2:29">
      <c r="B52" s="38">
        <v>3200</v>
      </c>
      <c r="C52" s="100" t="s">
        <v>17</v>
      </c>
      <c r="D52" s="39">
        <v>1381161533</v>
      </c>
      <c r="E52" s="39">
        <v>7679527611.6199999</v>
      </c>
      <c r="F52" s="39">
        <v>9060689144.6199989</v>
      </c>
      <c r="G52" s="89">
        <v>8264188670.9300003</v>
      </c>
      <c r="AC52" s="72">
        <f t="shared" si="0"/>
        <v>796500473.68999863</v>
      </c>
    </row>
    <row r="53" spans="2:29" hidden="1">
      <c r="B53" s="3">
        <v>3210</v>
      </c>
      <c r="C53" s="98" t="s">
        <v>18</v>
      </c>
      <c r="D53" s="31">
        <v>0</v>
      </c>
      <c r="E53" s="31">
        <v>0</v>
      </c>
      <c r="F53" s="31">
        <v>0</v>
      </c>
      <c r="G53" s="32">
        <v>0</v>
      </c>
      <c r="AC53" s="72">
        <f t="shared" si="0"/>
        <v>0</v>
      </c>
    </row>
    <row r="54" spans="2:29" hidden="1">
      <c r="B54" s="6">
        <v>3211</v>
      </c>
      <c r="C54" s="85" t="s">
        <v>19</v>
      </c>
      <c r="D54" s="26"/>
      <c r="E54" s="26"/>
      <c r="F54" s="26"/>
      <c r="G54" s="27">
        <v>0</v>
      </c>
      <c r="AC54" s="72">
        <f t="shared" si="0"/>
        <v>0</v>
      </c>
    </row>
    <row r="55" spans="2:29" hidden="1">
      <c r="B55" s="6">
        <v>3212</v>
      </c>
      <c r="C55" s="85" t="s">
        <v>20</v>
      </c>
      <c r="D55" s="26"/>
      <c r="E55" s="26"/>
      <c r="F55" s="26"/>
      <c r="G55" s="27">
        <v>0</v>
      </c>
      <c r="AC55" s="72">
        <f t="shared" si="0"/>
        <v>0</v>
      </c>
    </row>
    <row r="56" spans="2:29" hidden="1">
      <c r="B56" s="3">
        <v>3220</v>
      </c>
      <c r="C56" s="98" t="s">
        <v>21</v>
      </c>
      <c r="D56" s="31">
        <v>0</v>
      </c>
      <c r="E56" s="31">
        <v>0</v>
      </c>
      <c r="F56" s="31">
        <v>0</v>
      </c>
      <c r="G56" s="32">
        <v>0</v>
      </c>
      <c r="AC56" s="72">
        <f t="shared" si="0"/>
        <v>0</v>
      </c>
    </row>
    <row r="57" spans="2:29" hidden="1">
      <c r="B57" s="6">
        <v>3221</v>
      </c>
      <c r="C57" s="85" t="s">
        <v>19</v>
      </c>
      <c r="D57" s="26"/>
      <c r="E57" s="26"/>
      <c r="F57" s="26"/>
      <c r="G57" s="27">
        <v>0</v>
      </c>
      <c r="AC57" s="72">
        <f t="shared" si="0"/>
        <v>0</v>
      </c>
    </row>
    <row r="58" spans="2:29" hidden="1">
      <c r="B58" s="6">
        <v>3222</v>
      </c>
      <c r="C58" s="85" t="s">
        <v>20</v>
      </c>
      <c r="D58" s="26"/>
      <c r="E58" s="26"/>
      <c r="F58" s="26"/>
      <c r="G58" s="27">
        <v>0</v>
      </c>
      <c r="AC58" s="72">
        <f t="shared" si="0"/>
        <v>0</v>
      </c>
    </row>
    <row r="59" spans="2:29">
      <c r="B59" s="3">
        <v>3230</v>
      </c>
      <c r="C59" s="98" t="s">
        <v>22</v>
      </c>
      <c r="D59" s="33">
        <v>271520835</v>
      </c>
      <c r="E59" s="33">
        <v>0</v>
      </c>
      <c r="F59" s="33">
        <v>271520835</v>
      </c>
      <c r="G59" s="40">
        <v>220137392.81</v>
      </c>
      <c r="AC59" s="72">
        <f t="shared" si="0"/>
        <v>51383442.189999998</v>
      </c>
    </row>
    <row r="60" spans="2:29">
      <c r="B60" s="6">
        <v>323001</v>
      </c>
      <c r="C60" s="85" t="s">
        <v>174</v>
      </c>
      <c r="D60" s="26">
        <v>39549856</v>
      </c>
      <c r="E60" s="26">
        <v>0</v>
      </c>
      <c r="F60" s="26">
        <v>39549856</v>
      </c>
      <c r="G60" s="28">
        <v>38052148.010000005</v>
      </c>
      <c r="AC60" s="72">
        <f t="shared" si="0"/>
        <v>1497707.9899999946</v>
      </c>
    </row>
    <row r="61" spans="2:29">
      <c r="B61" s="6">
        <v>323002</v>
      </c>
      <c r="C61" s="85" t="s">
        <v>175</v>
      </c>
      <c r="D61" s="26">
        <v>231970979</v>
      </c>
      <c r="E61" s="26">
        <v>0</v>
      </c>
      <c r="F61" s="26">
        <v>231970979</v>
      </c>
      <c r="G61" s="28">
        <v>182085244.80000001</v>
      </c>
      <c r="AC61" s="72">
        <f t="shared" si="0"/>
        <v>49885734.199999988</v>
      </c>
    </row>
    <row r="62" spans="2:29">
      <c r="B62" s="3">
        <v>3250</v>
      </c>
      <c r="C62" s="98" t="s">
        <v>23</v>
      </c>
      <c r="D62" s="31">
        <v>1109640698</v>
      </c>
      <c r="E62" s="31">
        <v>7679527611.6199999</v>
      </c>
      <c r="F62" s="31">
        <v>8789168309.6199989</v>
      </c>
      <c r="G62" s="32">
        <v>8044051278.1199999</v>
      </c>
      <c r="AC62" s="72">
        <f t="shared" si="0"/>
        <v>745117031.49999905</v>
      </c>
    </row>
    <row r="63" spans="2:29" s="2" customFormat="1" hidden="1">
      <c r="B63" s="3">
        <v>3251</v>
      </c>
      <c r="C63" s="98" t="s">
        <v>24</v>
      </c>
      <c r="D63" s="33"/>
      <c r="E63" s="33"/>
      <c r="F63" s="33"/>
      <c r="G63" s="34"/>
      <c r="K63" s="35"/>
      <c r="L63" s="73"/>
      <c r="AC63" s="72">
        <f t="shared" si="0"/>
        <v>0</v>
      </c>
    </row>
    <row r="64" spans="2:29" s="2" customFormat="1">
      <c r="B64" s="3">
        <v>3252</v>
      </c>
      <c r="C64" s="98" t="s">
        <v>176</v>
      </c>
      <c r="D64" s="33">
        <v>0</v>
      </c>
      <c r="E64" s="33">
        <v>7231571665.6199999</v>
      </c>
      <c r="F64" s="207">
        <v>7231571665.6199999</v>
      </c>
      <c r="G64" s="34">
        <v>7231571665.6199999</v>
      </c>
      <c r="K64" s="35"/>
      <c r="L64" s="73"/>
      <c r="AC64" s="72">
        <f t="shared" si="0"/>
        <v>0</v>
      </c>
    </row>
    <row r="65" spans="2:29">
      <c r="B65" s="6">
        <v>325201</v>
      </c>
      <c r="C65" s="85" t="s">
        <v>177</v>
      </c>
      <c r="D65" s="26">
        <v>0</v>
      </c>
      <c r="E65" s="173">
        <v>2653853753</v>
      </c>
      <c r="F65" s="26">
        <v>2653853753</v>
      </c>
      <c r="G65" s="209">
        <v>2653853753</v>
      </c>
      <c r="AC65" s="72">
        <f t="shared" si="0"/>
        <v>0</v>
      </c>
    </row>
    <row r="66" spans="2:29">
      <c r="B66" s="6">
        <v>325202</v>
      </c>
      <c r="C66" s="85" t="s">
        <v>178</v>
      </c>
      <c r="D66" s="26">
        <v>0</v>
      </c>
      <c r="E66" s="173">
        <v>1215855284.6199999</v>
      </c>
      <c r="F66" s="26">
        <v>1215855284.6199999</v>
      </c>
      <c r="G66" s="209">
        <v>1215855284.6199999</v>
      </c>
      <c r="AC66" s="72">
        <f t="shared" si="0"/>
        <v>0</v>
      </c>
    </row>
    <row r="67" spans="2:29">
      <c r="B67" s="6">
        <v>325203</v>
      </c>
      <c r="C67" s="85" t="s">
        <v>179</v>
      </c>
      <c r="D67" s="26">
        <v>0</v>
      </c>
      <c r="E67" s="173">
        <v>720870847</v>
      </c>
      <c r="F67" s="26">
        <v>720870847</v>
      </c>
      <c r="G67" s="209">
        <v>720870847</v>
      </c>
      <c r="AC67" s="72">
        <f t="shared" si="0"/>
        <v>0</v>
      </c>
    </row>
    <row r="68" spans="2:29">
      <c r="B68" s="6">
        <v>325204</v>
      </c>
      <c r="C68" s="85" t="s">
        <v>180</v>
      </c>
      <c r="D68" s="26">
        <v>0</v>
      </c>
      <c r="E68" s="33">
        <v>0</v>
      </c>
      <c r="F68" s="26">
        <v>0</v>
      </c>
      <c r="G68" s="27">
        <v>0</v>
      </c>
      <c r="AC68" s="72">
        <f t="shared" si="0"/>
        <v>0</v>
      </c>
    </row>
    <row r="69" spans="2:29">
      <c r="B69" s="6">
        <v>325205</v>
      </c>
      <c r="C69" s="85" t="s">
        <v>181</v>
      </c>
      <c r="D69" s="26">
        <v>0</v>
      </c>
      <c r="E69" s="173">
        <v>2640991781</v>
      </c>
      <c r="F69" s="26">
        <v>2640991781</v>
      </c>
      <c r="G69" s="209">
        <v>2640991781</v>
      </c>
      <c r="AC69" s="72">
        <f t="shared" si="0"/>
        <v>0</v>
      </c>
    </row>
    <row r="70" spans="2:29" s="2" customFormat="1">
      <c r="B70" s="3">
        <v>3253</v>
      </c>
      <c r="C70" s="98" t="s">
        <v>25</v>
      </c>
      <c r="D70" s="33">
        <v>0</v>
      </c>
      <c r="E70" s="33">
        <v>0</v>
      </c>
      <c r="F70" s="26">
        <v>0</v>
      </c>
      <c r="G70" s="34">
        <v>0</v>
      </c>
      <c r="K70" s="35"/>
      <c r="L70" s="73"/>
      <c r="AC70" s="72">
        <f t="shared" si="0"/>
        <v>0</v>
      </c>
    </row>
    <row r="71" spans="2:29" s="2" customFormat="1">
      <c r="B71" s="3">
        <v>3254</v>
      </c>
      <c r="C71" s="98" t="s">
        <v>26</v>
      </c>
      <c r="D71" s="33">
        <v>1109640698</v>
      </c>
      <c r="E71" s="33">
        <v>0</v>
      </c>
      <c r="F71" s="33">
        <v>1109640698</v>
      </c>
      <c r="G71" s="34">
        <v>364523666.49999994</v>
      </c>
      <c r="K71" s="35"/>
      <c r="L71" s="73"/>
      <c r="AC71" s="72">
        <f t="shared" si="0"/>
        <v>745117031.5</v>
      </c>
    </row>
    <row r="72" spans="2:29">
      <c r="B72" s="6">
        <v>325401</v>
      </c>
      <c r="C72" s="85" t="s">
        <v>182</v>
      </c>
      <c r="D72" s="26">
        <v>0</v>
      </c>
      <c r="E72" s="26">
        <v>0</v>
      </c>
      <c r="F72" s="26">
        <v>0</v>
      </c>
      <c r="G72" s="27">
        <v>0</v>
      </c>
      <c r="AC72" s="72">
        <f t="shared" si="0"/>
        <v>0</v>
      </c>
    </row>
    <row r="73" spans="2:29">
      <c r="B73" s="6">
        <v>325402</v>
      </c>
      <c r="C73" s="85" t="s">
        <v>183</v>
      </c>
      <c r="D73" s="26"/>
      <c r="E73" s="26">
        <v>0</v>
      </c>
      <c r="F73" s="26">
        <v>0</v>
      </c>
      <c r="G73" s="27">
        <v>0</v>
      </c>
      <c r="AC73" s="72">
        <f t="shared" si="0"/>
        <v>0</v>
      </c>
    </row>
    <row r="74" spans="2:29">
      <c r="B74" s="6">
        <v>325403</v>
      </c>
      <c r="C74" s="85" t="s">
        <v>184</v>
      </c>
      <c r="D74" s="26">
        <v>130000000</v>
      </c>
      <c r="E74" s="26">
        <v>0</v>
      </c>
      <c r="F74" s="26">
        <v>130000000</v>
      </c>
      <c r="G74" s="27">
        <v>99371670.810000002</v>
      </c>
      <c r="AC74" s="72">
        <f t="shared" si="0"/>
        <v>30628329.189999998</v>
      </c>
    </row>
    <row r="75" spans="2:29">
      <c r="B75" s="6">
        <v>325404</v>
      </c>
      <c r="C75" s="85" t="s">
        <v>185</v>
      </c>
      <c r="D75" s="26"/>
      <c r="E75" s="26">
        <v>0</v>
      </c>
      <c r="F75" s="26">
        <v>0</v>
      </c>
      <c r="G75" s="27">
        <v>0</v>
      </c>
      <c r="AC75" s="72">
        <f t="shared" si="0"/>
        <v>0</v>
      </c>
    </row>
    <row r="76" spans="2:29">
      <c r="B76" s="6">
        <v>325405</v>
      </c>
      <c r="C76" s="85" t="s">
        <v>186</v>
      </c>
      <c r="D76" s="26">
        <v>300000000</v>
      </c>
      <c r="E76" s="26">
        <v>0</v>
      </c>
      <c r="F76" s="26">
        <v>300000000</v>
      </c>
      <c r="G76" s="28">
        <v>249057672.49999997</v>
      </c>
      <c r="AC76" s="72">
        <f t="shared" si="0"/>
        <v>50942327.50000003</v>
      </c>
    </row>
    <row r="77" spans="2:29">
      <c r="B77" s="6">
        <v>325406</v>
      </c>
      <c r="C77" s="85" t="s">
        <v>198</v>
      </c>
      <c r="D77" s="26">
        <v>4300000</v>
      </c>
      <c r="E77" s="26">
        <v>0</v>
      </c>
      <c r="F77" s="26">
        <v>4300000</v>
      </c>
      <c r="G77" s="76">
        <v>5578255.1900000004</v>
      </c>
      <c r="AC77" s="72">
        <f t="shared" si="0"/>
        <v>-1278255.1900000004</v>
      </c>
    </row>
    <row r="78" spans="2:29">
      <c r="B78" s="6">
        <v>325407</v>
      </c>
      <c r="C78" s="85" t="s">
        <v>274</v>
      </c>
      <c r="D78" s="26">
        <v>672340698</v>
      </c>
      <c r="E78" s="26">
        <v>0</v>
      </c>
      <c r="F78" s="26">
        <v>672340698</v>
      </c>
      <c r="G78" s="28">
        <v>10516068</v>
      </c>
    </row>
    <row r="79" spans="2:29">
      <c r="B79" s="6">
        <v>325408</v>
      </c>
      <c r="C79" s="99" t="s">
        <v>275</v>
      </c>
      <c r="D79" s="26">
        <v>3000000</v>
      </c>
      <c r="E79" s="26">
        <v>0</v>
      </c>
      <c r="F79" s="26">
        <v>3000000</v>
      </c>
      <c r="G79" s="28">
        <v>0</v>
      </c>
      <c r="AC79" s="72">
        <f t="shared" ref="AC79:AC100" si="1">+F79-G79</f>
        <v>3000000</v>
      </c>
    </row>
    <row r="80" spans="2:29" s="2" customFormat="1">
      <c r="B80" s="3" t="s">
        <v>257</v>
      </c>
      <c r="C80" s="98" t="s">
        <v>27</v>
      </c>
      <c r="D80" s="33">
        <v>0</v>
      </c>
      <c r="E80" s="33">
        <v>447955946</v>
      </c>
      <c r="F80" s="33">
        <v>447955946</v>
      </c>
      <c r="G80" s="34">
        <v>447955946</v>
      </c>
      <c r="K80" s="35"/>
      <c r="L80" s="73"/>
      <c r="Q80" s="91"/>
      <c r="AC80" s="72">
        <f t="shared" si="1"/>
        <v>0</v>
      </c>
    </row>
    <row r="81" spans="2:29">
      <c r="B81" s="6">
        <v>32551</v>
      </c>
      <c r="C81" s="85" t="s">
        <v>187</v>
      </c>
      <c r="D81" s="26">
        <v>0</v>
      </c>
      <c r="E81" s="26">
        <v>447955946</v>
      </c>
      <c r="F81" s="26">
        <v>447955946</v>
      </c>
      <c r="G81" s="27">
        <v>447955946</v>
      </c>
      <c r="AC81" s="72">
        <f t="shared" si="1"/>
        <v>0</v>
      </c>
    </row>
    <row r="82" spans="2:29">
      <c r="B82" s="6">
        <v>325511</v>
      </c>
      <c r="C82" s="85" t="s">
        <v>188</v>
      </c>
      <c r="D82" s="26">
        <v>0</v>
      </c>
      <c r="E82" s="173">
        <v>447955946</v>
      </c>
      <c r="F82" s="26">
        <v>447955946</v>
      </c>
      <c r="G82" s="209">
        <v>447955946</v>
      </c>
      <c r="AC82" s="72">
        <f t="shared" si="1"/>
        <v>0</v>
      </c>
    </row>
    <row r="83" spans="2:29">
      <c r="B83" s="6">
        <v>325512</v>
      </c>
      <c r="C83" s="85" t="s">
        <v>189</v>
      </c>
      <c r="D83" s="26">
        <v>0</v>
      </c>
      <c r="E83" s="26">
        <v>0</v>
      </c>
      <c r="F83" s="26">
        <v>0</v>
      </c>
      <c r="G83" s="27">
        <v>0</v>
      </c>
      <c r="AC83" s="72">
        <f t="shared" si="1"/>
        <v>0</v>
      </c>
    </row>
    <row r="84" spans="2:29">
      <c r="B84" s="6">
        <v>325513</v>
      </c>
      <c r="C84" s="85" t="s">
        <v>251</v>
      </c>
      <c r="D84" s="26">
        <v>0</v>
      </c>
      <c r="E84" s="26">
        <v>0</v>
      </c>
      <c r="F84" s="26">
        <v>0</v>
      </c>
      <c r="G84" s="27">
        <v>0</v>
      </c>
      <c r="AC84" s="72">
        <f t="shared" si="1"/>
        <v>0</v>
      </c>
    </row>
    <row r="85" spans="2:29">
      <c r="B85" s="3">
        <v>3260</v>
      </c>
      <c r="C85" s="98" t="s">
        <v>28</v>
      </c>
      <c r="D85" s="33">
        <v>0</v>
      </c>
      <c r="E85" s="33">
        <v>0</v>
      </c>
      <c r="F85" s="26">
        <v>0</v>
      </c>
      <c r="G85" s="34">
        <v>0</v>
      </c>
      <c r="AC85" s="72">
        <f t="shared" si="1"/>
        <v>0</v>
      </c>
    </row>
    <row r="86" spans="2:29">
      <c r="B86" s="19">
        <v>3500</v>
      </c>
      <c r="C86" s="95" t="s">
        <v>29</v>
      </c>
      <c r="D86" s="41">
        <v>0</v>
      </c>
      <c r="E86" s="41">
        <v>0</v>
      </c>
      <c r="F86" s="41">
        <v>0</v>
      </c>
      <c r="G86" s="42"/>
      <c r="AC86" s="72">
        <f t="shared" si="1"/>
        <v>0</v>
      </c>
    </row>
    <row r="87" spans="2:29">
      <c r="B87" s="43">
        <v>4000</v>
      </c>
      <c r="C87" s="101" t="s">
        <v>30</v>
      </c>
      <c r="D87" s="44">
        <v>4345500000</v>
      </c>
      <c r="E87" s="44">
        <v>0</v>
      </c>
      <c r="F87" s="44">
        <v>4345500000</v>
      </c>
      <c r="G87" s="64">
        <v>3021575072</v>
      </c>
      <c r="AC87" s="72">
        <f t="shared" si="1"/>
        <v>1323924928</v>
      </c>
    </row>
    <row r="88" spans="2:29">
      <c r="B88" s="4">
        <v>4100</v>
      </c>
      <c r="C88" s="102" t="s">
        <v>31</v>
      </c>
      <c r="D88" s="45">
        <v>4345500000</v>
      </c>
      <c r="E88" s="45">
        <v>0</v>
      </c>
      <c r="F88" s="45">
        <v>4345500000</v>
      </c>
      <c r="G88" s="75">
        <v>3021575072</v>
      </c>
      <c r="I88" s="29"/>
      <c r="M88" s="29"/>
      <c r="Q88" s="72"/>
      <c r="U88" s="30"/>
      <c r="AC88" s="72">
        <f t="shared" si="1"/>
        <v>1323924928</v>
      </c>
    </row>
    <row r="89" spans="2:29">
      <c r="B89" s="46">
        <v>410001</v>
      </c>
      <c r="C89" s="103" t="s">
        <v>232</v>
      </c>
      <c r="D89" s="48">
        <v>4264600000</v>
      </c>
      <c r="E89" s="48">
        <v>0</v>
      </c>
      <c r="F89" s="48">
        <v>4264600000</v>
      </c>
      <c r="G89" s="76">
        <v>2989212375</v>
      </c>
      <c r="I89" s="29"/>
      <c r="J89" s="29"/>
      <c r="N89" s="29"/>
      <c r="Q89" s="30" t="str">
        <f>+[1]REP_PAC018_SituacionCupoPACActu!$Z$23</f>
        <v>1.896.610.358,67</v>
      </c>
      <c r="R89" s="30">
        <f>+Q89-G89</f>
        <v>-1092602016.3299999</v>
      </c>
      <c r="S89" s="30"/>
      <c r="U89" s="30"/>
      <c r="AC89" s="72">
        <f t="shared" si="1"/>
        <v>1275387625</v>
      </c>
    </row>
    <row r="90" spans="2:29">
      <c r="B90" s="46">
        <v>410002</v>
      </c>
      <c r="C90" s="103" t="s">
        <v>190</v>
      </c>
      <c r="D90" s="48">
        <v>63700000</v>
      </c>
      <c r="E90" s="48">
        <v>0</v>
      </c>
      <c r="F90" s="48">
        <v>63700000</v>
      </c>
      <c r="G90" s="55">
        <v>32362697</v>
      </c>
      <c r="H90" s="71"/>
      <c r="M90" s="29"/>
      <c r="N90" s="29"/>
      <c r="Q90" s="30" t="e">
        <f>+G89+#REF!+#REF!</f>
        <v>#REF!</v>
      </c>
      <c r="U90" s="29"/>
      <c r="AC90" s="72">
        <f t="shared" si="1"/>
        <v>31337303</v>
      </c>
    </row>
    <row r="91" spans="2:29">
      <c r="B91" s="46">
        <v>410003</v>
      </c>
      <c r="C91" s="103" t="s">
        <v>191</v>
      </c>
      <c r="D91" s="48">
        <v>17200000</v>
      </c>
      <c r="E91" s="48">
        <v>0</v>
      </c>
      <c r="F91" s="48">
        <v>17200000</v>
      </c>
      <c r="G91" s="55">
        <v>0</v>
      </c>
      <c r="Q91" s="30"/>
      <c r="U91" s="29"/>
      <c r="AC91" s="72">
        <f t="shared" si="1"/>
        <v>17200000</v>
      </c>
    </row>
    <row r="92" spans="2:29">
      <c r="B92" s="4"/>
      <c r="C92" s="102" t="s">
        <v>192</v>
      </c>
      <c r="D92" s="45">
        <v>0</v>
      </c>
      <c r="E92" s="45">
        <v>0</v>
      </c>
      <c r="F92" s="45">
        <v>0</v>
      </c>
      <c r="G92" s="55">
        <v>0</v>
      </c>
      <c r="H92" s="29"/>
      <c r="Q92" s="29"/>
      <c r="S92" s="30"/>
      <c r="AC92" s="72">
        <f t="shared" si="1"/>
        <v>0</v>
      </c>
    </row>
    <row r="93" spans="2:29" ht="12.6" customHeight="1">
      <c r="B93" s="46">
        <v>410004</v>
      </c>
      <c r="C93" s="103" t="s">
        <v>193</v>
      </c>
      <c r="D93" s="48">
        <v>0</v>
      </c>
      <c r="E93" s="48">
        <v>0</v>
      </c>
      <c r="F93" s="48">
        <v>0</v>
      </c>
      <c r="G93" s="55">
        <v>0</v>
      </c>
      <c r="H93" s="29"/>
      <c r="Q93" s="29"/>
      <c r="AC93" s="72">
        <f t="shared" si="1"/>
        <v>0</v>
      </c>
    </row>
    <row r="94" spans="2:29" ht="12.6" customHeight="1">
      <c r="B94" s="46">
        <v>410005</v>
      </c>
      <c r="C94" s="103" t="s">
        <v>194</v>
      </c>
      <c r="D94" s="48">
        <v>0</v>
      </c>
      <c r="E94" s="48">
        <v>0</v>
      </c>
      <c r="F94" s="48">
        <v>0</v>
      </c>
      <c r="G94" s="55">
        <v>0</v>
      </c>
      <c r="AC94" s="72">
        <f t="shared" si="1"/>
        <v>0</v>
      </c>
    </row>
    <row r="95" spans="2:29" ht="12.6" customHeight="1">
      <c r="B95" s="46">
        <v>410006</v>
      </c>
      <c r="C95" s="103" t="s">
        <v>195</v>
      </c>
      <c r="D95" s="48">
        <v>0</v>
      </c>
      <c r="E95" s="48">
        <v>0</v>
      </c>
      <c r="F95" s="48">
        <v>0</v>
      </c>
      <c r="G95" s="55">
        <v>0</v>
      </c>
      <c r="H95" s="74" t="s">
        <v>243</v>
      </c>
      <c r="I95" s="1" t="s">
        <v>244</v>
      </c>
      <c r="J95" s="1" t="s">
        <v>244</v>
      </c>
      <c r="L95" s="72" t="e">
        <f>+G98+#REF!</f>
        <v>#REF!</v>
      </c>
      <c r="AC95" s="72">
        <f t="shared" si="1"/>
        <v>0</v>
      </c>
    </row>
    <row r="96" spans="2:29">
      <c r="B96" s="4">
        <v>4200</v>
      </c>
      <c r="C96" s="102" t="s">
        <v>250</v>
      </c>
      <c r="D96" s="45">
        <v>0</v>
      </c>
      <c r="E96" s="45">
        <v>0</v>
      </c>
      <c r="F96" s="45">
        <v>0</v>
      </c>
      <c r="G96" s="75">
        <v>0</v>
      </c>
      <c r="AC96" s="72">
        <f t="shared" si="1"/>
        <v>0</v>
      </c>
    </row>
    <row r="97" spans="2:32">
      <c r="B97" s="4">
        <v>4300</v>
      </c>
      <c r="C97" s="102" t="s">
        <v>32</v>
      </c>
      <c r="D97" s="45">
        <v>0</v>
      </c>
      <c r="E97" s="45">
        <v>0</v>
      </c>
      <c r="F97" s="45">
        <v>0</v>
      </c>
      <c r="G97" s="65">
        <v>0</v>
      </c>
      <c r="AC97" s="72">
        <f t="shared" si="1"/>
        <v>0</v>
      </c>
    </row>
    <row r="98" spans="2:32">
      <c r="B98" s="46">
        <v>430001</v>
      </c>
      <c r="C98" s="103" t="s">
        <v>196</v>
      </c>
      <c r="D98" s="48">
        <v>0</v>
      </c>
      <c r="E98" s="48">
        <v>0</v>
      </c>
      <c r="F98" s="48">
        <v>0</v>
      </c>
      <c r="G98" s="27">
        <v>0</v>
      </c>
      <c r="H98" s="29">
        <v>2898048325.98</v>
      </c>
      <c r="I98" s="72">
        <f>+H98-G98</f>
        <v>2898048325.98</v>
      </c>
      <c r="J98" s="72"/>
      <c r="K98" s="17">
        <f>+H98-G98-I98</f>
        <v>0</v>
      </c>
      <c r="L98" s="72">
        <f>180004494+24351884</f>
        <v>204356378</v>
      </c>
      <c r="M98" s="29"/>
      <c r="N98" s="29">
        <f>+F98-G98-L98</f>
        <v>-204356378</v>
      </c>
      <c r="O98" s="29"/>
      <c r="P98" s="29"/>
      <c r="Q98" s="29"/>
      <c r="AC98" s="72">
        <f t="shared" si="1"/>
        <v>0</v>
      </c>
    </row>
    <row r="99" spans="2:32" ht="12.75" thickBot="1">
      <c r="B99" s="210">
        <v>430002</v>
      </c>
      <c r="C99" s="211" t="s">
        <v>197</v>
      </c>
      <c r="D99" s="212">
        <v>0</v>
      </c>
      <c r="E99" s="212">
        <v>0</v>
      </c>
      <c r="F99" s="212">
        <v>0</v>
      </c>
      <c r="G99" s="84">
        <v>0</v>
      </c>
      <c r="I99" s="72"/>
      <c r="J99" s="72"/>
      <c r="O99" s="29"/>
      <c r="AC99" s="72">
        <f t="shared" si="1"/>
        <v>0</v>
      </c>
    </row>
    <row r="100" spans="2:32" ht="12.75" thickBot="1">
      <c r="B100" s="213"/>
      <c r="C100" s="214" t="s">
        <v>282</v>
      </c>
      <c r="D100" s="215">
        <v>35937095907</v>
      </c>
      <c r="E100" s="215">
        <v>16769546374.619999</v>
      </c>
      <c r="F100" s="215">
        <v>52706642281.619995</v>
      </c>
      <c r="G100" s="216">
        <v>31754529634.799999</v>
      </c>
      <c r="I100" s="72"/>
      <c r="J100" s="72"/>
      <c r="M100" s="29"/>
      <c r="AC100" s="72">
        <f t="shared" si="1"/>
        <v>20952112646.819996</v>
      </c>
    </row>
    <row r="101" spans="2:32" ht="13.15" customHeight="1">
      <c r="B101" s="50"/>
      <c r="G101" s="51"/>
      <c r="I101" s="72"/>
      <c r="J101" s="72"/>
      <c r="Q101" s="29"/>
      <c r="AF101" s="29"/>
    </row>
    <row r="102" spans="2:32" s="2" customFormat="1" ht="13.5" hidden="1" customHeight="1">
      <c r="B102" s="178" t="s">
        <v>247</v>
      </c>
      <c r="C102" s="179"/>
      <c r="D102" s="179"/>
      <c r="E102" s="179"/>
      <c r="F102" s="179"/>
      <c r="G102" s="180"/>
      <c r="I102" s="73"/>
      <c r="J102" s="73"/>
      <c r="K102" s="35"/>
      <c r="L102" s="73"/>
      <c r="AC102" s="73" t="s">
        <v>265</v>
      </c>
      <c r="AD102" s="2" t="s">
        <v>266</v>
      </c>
    </row>
    <row r="103" spans="2:32" ht="15" hidden="1" customHeight="1">
      <c r="B103" s="6">
        <v>312602</v>
      </c>
      <c r="C103" s="85" t="s">
        <v>262</v>
      </c>
      <c r="D103" s="26">
        <v>91810000</v>
      </c>
      <c r="E103" s="54">
        <v>0</v>
      </c>
      <c r="F103" s="54">
        <f t="shared" ref="F103" si="2">+E103+D103</f>
        <v>91810000</v>
      </c>
      <c r="G103" s="55">
        <v>7690000</v>
      </c>
      <c r="H103" s="29"/>
      <c r="I103" s="72"/>
      <c r="J103" s="72"/>
      <c r="N103" s="29"/>
      <c r="Q103" s="29"/>
      <c r="U103" s="29">
        <f t="shared" ref="U103:U115" si="3">+F103-G103</f>
        <v>84120000</v>
      </c>
    </row>
    <row r="104" spans="2:32" ht="15.6" hidden="1" customHeight="1">
      <c r="B104" s="52"/>
      <c r="C104" s="53"/>
      <c r="D104" s="26"/>
      <c r="E104" s="54">
        <v>0</v>
      </c>
      <c r="F104" s="54">
        <f>+E104+D104</f>
        <v>0</v>
      </c>
      <c r="G104" s="55"/>
      <c r="U104" s="29">
        <f t="shared" si="3"/>
        <v>0</v>
      </c>
    </row>
    <row r="105" spans="2:32" s="2" customFormat="1" ht="15.6" hidden="1" customHeight="1">
      <c r="B105" s="92"/>
      <c r="C105" s="93" t="s">
        <v>231</v>
      </c>
      <c r="D105" s="94">
        <f>SUM(D103:D104)</f>
        <v>91810000</v>
      </c>
      <c r="E105" s="94">
        <f t="shared" ref="E105" si="4">SUM(E103:E104)</f>
        <v>0</v>
      </c>
      <c r="F105" s="94">
        <f t="shared" ref="F105" si="5">SUM(F103:F104)</f>
        <v>91810000</v>
      </c>
      <c r="G105" s="94">
        <f t="shared" ref="G105" si="6">SUM(G103:G104)</f>
        <v>7690000</v>
      </c>
      <c r="K105" s="35"/>
      <c r="L105" s="73"/>
      <c r="U105" s="29">
        <f t="shared" si="3"/>
        <v>84120000</v>
      </c>
      <c r="AC105" s="73"/>
    </row>
    <row r="106" spans="2:32" ht="15.6" hidden="1" customHeight="1">
      <c r="B106" s="77"/>
      <c r="C106" s="78"/>
      <c r="D106" s="79"/>
      <c r="E106" s="80"/>
      <c r="F106" s="80"/>
      <c r="G106" s="81"/>
      <c r="U106" s="29">
        <f t="shared" si="3"/>
        <v>0</v>
      </c>
    </row>
    <row r="107" spans="2:32" ht="13.9" hidden="1" customHeight="1">
      <c r="B107" s="175" t="s">
        <v>277</v>
      </c>
      <c r="C107" s="176"/>
      <c r="D107" s="176"/>
      <c r="E107" s="176"/>
      <c r="F107" s="176"/>
      <c r="G107" s="177"/>
      <c r="U107" s="29">
        <f t="shared" si="3"/>
        <v>0</v>
      </c>
    </row>
    <row r="108" spans="2:32" ht="15.6" hidden="1" customHeight="1">
      <c r="B108" s="6">
        <v>312602</v>
      </c>
      <c r="C108" s="85" t="s">
        <v>278</v>
      </c>
      <c r="D108" s="86">
        <v>78147558.000000015</v>
      </c>
      <c r="E108" s="26">
        <v>0</v>
      </c>
      <c r="F108" s="26">
        <f t="shared" ref="F108:F116" si="7">+E108+D108</f>
        <v>78147558.000000015</v>
      </c>
      <c r="G108" s="55">
        <v>7310000</v>
      </c>
      <c r="Q108" s="29"/>
      <c r="U108" s="29">
        <f t="shared" si="3"/>
        <v>70837558.000000015</v>
      </c>
    </row>
    <row r="109" spans="2:32" ht="15.6" hidden="1" customHeight="1">
      <c r="B109" s="6">
        <v>312608</v>
      </c>
      <c r="C109" s="25" t="s">
        <v>169</v>
      </c>
      <c r="D109" s="86">
        <v>199805620</v>
      </c>
      <c r="E109" s="26">
        <v>0</v>
      </c>
      <c r="F109" s="26">
        <f t="shared" si="7"/>
        <v>199805620</v>
      </c>
      <c r="G109" s="55">
        <v>0</v>
      </c>
      <c r="Q109" s="29"/>
      <c r="U109" s="29">
        <f t="shared" si="3"/>
        <v>199805620</v>
      </c>
    </row>
    <row r="110" spans="2:32" ht="15.6" hidden="1" customHeight="1">
      <c r="B110" s="6">
        <v>312610</v>
      </c>
      <c r="C110" s="25" t="s">
        <v>241</v>
      </c>
      <c r="D110" s="86">
        <v>350000000</v>
      </c>
      <c r="E110" s="26">
        <v>0</v>
      </c>
      <c r="F110" s="26">
        <f t="shared" si="7"/>
        <v>350000000</v>
      </c>
      <c r="G110" s="55">
        <v>0</v>
      </c>
      <c r="Q110" s="29"/>
      <c r="U110" s="29">
        <f t="shared" si="3"/>
        <v>350000000</v>
      </c>
    </row>
    <row r="111" spans="2:32" ht="15.6" hidden="1" customHeight="1">
      <c r="B111" s="6">
        <v>312613</v>
      </c>
      <c r="C111" s="83" t="s">
        <v>245</v>
      </c>
      <c r="D111" s="86">
        <v>990781086</v>
      </c>
      <c r="E111" s="26">
        <v>0</v>
      </c>
      <c r="F111" s="26">
        <f t="shared" si="7"/>
        <v>990781086</v>
      </c>
      <c r="G111" s="55">
        <v>0</v>
      </c>
      <c r="Q111" s="29"/>
      <c r="U111" s="29">
        <f t="shared" si="3"/>
        <v>990781086</v>
      </c>
    </row>
    <row r="112" spans="2:32" ht="15.6" hidden="1" customHeight="1">
      <c r="B112" s="82">
        <v>312614</v>
      </c>
      <c r="C112" s="83" t="s">
        <v>279</v>
      </c>
      <c r="D112" s="86">
        <v>2523803823</v>
      </c>
      <c r="E112" s="26">
        <v>0</v>
      </c>
      <c r="F112" s="26">
        <f t="shared" si="7"/>
        <v>2523803823</v>
      </c>
      <c r="G112" s="81">
        <v>0</v>
      </c>
      <c r="Q112" s="29"/>
      <c r="U112" s="29">
        <f t="shared" si="3"/>
        <v>2523803823</v>
      </c>
    </row>
    <row r="113" spans="2:32" ht="15.6" hidden="1" customHeight="1">
      <c r="B113" s="82">
        <v>410002</v>
      </c>
      <c r="C113" s="85" t="s">
        <v>248</v>
      </c>
      <c r="D113" s="86">
        <v>14276928</v>
      </c>
      <c r="E113" s="26">
        <v>0</v>
      </c>
      <c r="F113" s="79">
        <f>+D113+E113</f>
        <v>14276928</v>
      </c>
      <c r="G113" s="172">
        <v>4714919</v>
      </c>
      <c r="Q113" s="29"/>
      <c r="U113" s="29">
        <f t="shared" si="3"/>
        <v>9562009</v>
      </c>
      <c r="AC113" s="72" t="e">
        <f>+G113+#REF!</f>
        <v>#REF!</v>
      </c>
    </row>
    <row r="114" spans="2:32" ht="15.6" hidden="1" customHeight="1">
      <c r="B114" s="82">
        <v>410002</v>
      </c>
      <c r="C114" s="85" t="s">
        <v>283</v>
      </c>
      <c r="D114" s="172">
        <f>373383</f>
        <v>373383</v>
      </c>
      <c r="E114" s="26"/>
      <c r="F114" s="26">
        <f t="shared" si="7"/>
        <v>373383</v>
      </c>
      <c r="G114" s="172">
        <f>373383</f>
        <v>373383</v>
      </c>
      <c r="Q114" s="29"/>
      <c r="U114" s="29"/>
    </row>
    <row r="115" spans="2:32" ht="15.6" hidden="1" customHeight="1">
      <c r="B115" s="46">
        <v>430001</v>
      </c>
      <c r="C115" s="47" t="s">
        <v>249</v>
      </c>
      <c r="D115" s="86">
        <v>1812811670</v>
      </c>
      <c r="E115" s="26">
        <v>0</v>
      </c>
      <c r="F115" s="26">
        <f t="shared" si="7"/>
        <v>1812811670</v>
      </c>
      <c r="G115" s="84">
        <v>1722171087</v>
      </c>
      <c r="Q115" s="29"/>
      <c r="U115" s="29">
        <f t="shared" si="3"/>
        <v>90640583</v>
      </c>
      <c r="AC115" s="167" t="e">
        <f>+G115+#REF!+#REF!</f>
        <v>#REF!</v>
      </c>
    </row>
    <row r="116" spans="2:32" ht="15.6" hidden="1" customHeight="1">
      <c r="B116" s="46">
        <v>430001</v>
      </c>
      <c r="C116" s="47" t="s">
        <v>280</v>
      </c>
      <c r="D116" s="84">
        <f>167653688+3974466+5663615+1987233+3974466+67061475+3675485+33530738+67061475+18224745+513021276</f>
        <v>885828662</v>
      </c>
      <c r="E116" s="26">
        <v>0</v>
      </c>
      <c r="F116" s="26">
        <f t="shared" si="7"/>
        <v>885828662</v>
      </c>
      <c r="G116" s="84">
        <f>167653688+3974466+5663615+1987233+3974466+67061475+3675485+33530738+67061475+18224745+513021276</f>
        <v>885828662</v>
      </c>
      <c r="Q116" s="29"/>
      <c r="U116" s="29"/>
      <c r="AC116" s="167"/>
    </row>
    <row r="117" spans="2:32" ht="15.6" hidden="1" customHeight="1">
      <c r="B117" s="77"/>
      <c r="C117" s="78"/>
      <c r="D117" s="79"/>
      <c r="E117" s="80"/>
      <c r="F117" s="80"/>
      <c r="G117" s="81"/>
      <c r="Q117" s="29"/>
      <c r="AC117" s="167" t="e">
        <f>+AC115-#REF!</f>
        <v>#REF!</v>
      </c>
      <c r="AD117" s="1" t="s">
        <v>267</v>
      </c>
    </row>
    <row r="118" spans="2:32" ht="12.75" hidden="1" thickBot="1">
      <c r="B118" s="56"/>
      <c r="C118" s="49" t="s">
        <v>199</v>
      </c>
      <c r="D118" s="57">
        <f>SUM(D108:D117)</f>
        <v>6855828730</v>
      </c>
      <c r="E118" s="57">
        <f>SUM(E108:E117)</f>
        <v>0</v>
      </c>
      <c r="F118" s="57">
        <f>SUM(F108:F117)</f>
        <v>6855828730</v>
      </c>
      <c r="G118" s="90">
        <f>SUM(G108:G117)</f>
        <v>2620398051</v>
      </c>
    </row>
    <row r="119" spans="2:32">
      <c r="G119" s="29"/>
    </row>
    <row r="120" spans="2:32">
      <c r="G120" s="29"/>
      <c r="AC120" s="72" t="e">
        <f>+#REF!+G115+G113+#REF!+#REF!+#REF!+#REF!</f>
        <v>#REF!</v>
      </c>
      <c r="AF120" s="29"/>
    </row>
    <row r="121" spans="2:32">
      <c r="G121" s="29"/>
    </row>
    <row r="122" spans="2:32">
      <c r="G122" s="29"/>
    </row>
    <row r="124" spans="2:32">
      <c r="C124" s="2"/>
      <c r="D124" s="2"/>
      <c r="E124" s="2"/>
      <c r="F124" s="91"/>
      <c r="AF124" s="29"/>
    </row>
    <row r="125" spans="2:32">
      <c r="C125" s="2"/>
      <c r="D125" s="2"/>
      <c r="E125" s="2"/>
      <c r="F125" s="91"/>
    </row>
    <row r="126" spans="2:32">
      <c r="C126" s="2"/>
      <c r="D126" s="2"/>
      <c r="E126" s="2"/>
      <c r="F126" s="91"/>
    </row>
  </sheetData>
  <mergeCells count="7">
    <mergeCell ref="B107:G107"/>
    <mergeCell ref="B102:G102"/>
    <mergeCell ref="B1:G1"/>
    <mergeCell ref="B2:G2"/>
    <mergeCell ref="B3:G3"/>
    <mergeCell ref="B4:G4"/>
    <mergeCell ref="B5:G5"/>
  </mergeCells>
  <pageMargins left="0.70866141732283472" right="0.70866141732283472" top="0.59" bottom="0.62992125984251968" header="0.31496062992125984" footer="0.31496062992125984"/>
  <pageSetup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38"/>
  <sheetViews>
    <sheetView topLeftCell="B1" zoomScale="98" zoomScaleNormal="98" workbookViewId="0">
      <selection activeCell="G9" sqref="G9"/>
    </sheetView>
  </sheetViews>
  <sheetFormatPr baseColWidth="10" defaultColWidth="11.42578125" defaultRowHeight="12.75"/>
  <cols>
    <col min="1" max="1" width="18.85546875" style="14" bestFit="1" customWidth="1"/>
    <col min="2" max="2" width="42.28515625" style="7" customWidth="1"/>
    <col min="3" max="3" width="16.140625" style="7" bestFit="1" customWidth="1"/>
    <col min="4" max="4" width="15.5703125" style="7" bestFit="1" customWidth="1"/>
    <col min="5" max="6" width="15.140625" style="7" bestFit="1" customWidth="1"/>
    <col min="7" max="7" width="18.140625" style="7" customWidth="1"/>
    <col min="8" max="8" width="15.5703125" style="7" bestFit="1" customWidth="1"/>
    <col min="9" max="9" width="14.140625" style="7" bestFit="1" customWidth="1"/>
    <col min="10" max="10" width="16.28515625" style="7" customWidth="1"/>
    <col min="11" max="11" width="16.140625" style="7" bestFit="1" customWidth="1"/>
    <col min="12" max="13" width="15.140625" style="7" bestFit="1" customWidth="1"/>
    <col min="14" max="15" width="15.42578125" style="7" customWidth="1"/>
    <col min="16" max="16" width="14.7109375" style="7" bestFit="1" customWidth="1"/>
    <col min="17" max="16384" width="11.42578125" style="7"/>
  </cols>
  <sheetData>
    <row r="1" spans="1:17" ht="13.5" thickBot="1">
      <c r="A1" s="194" t="s">
        <v>89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7">
      <c r="A2" s="195" t="s">
        <v>90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7"/>
    </row>
    <row r="3" spans="1:17">
      <c r="A3" s="198" t="s">
        <v>54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200"/>
    </row>
    <row r="4" spans="1:17">
      <c r="A4" s="198" t="s">
        <v>276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200"/>
    </row>
    <row r="5" spans="1:17" ht="13.5" thickBot="1">
      <c r="A5" s="201" t="s">
        <v>290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3"/>
    </row>
    <row r="6" spans="1:17" s="70" customFormat="1" ht="42" customHeight="1" thickBot="1">
      <c r="A6" s="69"/>
      <c r="B6" s="188" t="s">
        <v>33</v>
      </c>
      <c r="C6" s="190" t="s">
        <v>34</v>
      </c>
      <c r="D6" s="191"/>
      <c r="E6" s="191"/>
      <c r="F6" s="191"/>
      <c r="G6" s="190" t="s">
        <v>35</v>
      </c>
      <c r="H6" s="191"/>
      <c r="I6" s="191"/>
      <c r="J6" s="191"/>
      <c r="K6" s="190" t="s">
        <v>36</v>
      </c>
      <c r="L6" s="192"/>
      <c r="M6" s="193"/>
    </row>
    <row r="7" spans="1:17" s="70" customFormat="1" ht="24.6" customHeight="1" thickBot="1">
      <c r="A7" s="105"/>
      <c r="B7" s="189"/>
      <c r="C7" s="122" t="s">
        <v>91</v>
      </c>
      <c r="D7" s="170" t="s">
        <v>92</v>
      </c>
      <c r="E7" s="123" t="s">
        <v>93</v>
      </c>
      <c r="F7" s="171" t="s">
        <v>94</v>
      </c>
      <c r="G7" s="124" t="s">
        <v>91</v>
      </c>
      <c r="H7" s="169" t="s">
        <v>92</v>
      </c>
      <c r="I7" s="123" t="s">
        <v>93</v>
      </c>
      <c r="J7" s="171" t="s">
        <v>94</v>
      </c>
      <c r="K7" s="168" t="s">
        <v>91</v>
      </c>
      <c r="L7" s="168" t="s">
        <v>94</v>
      </c>
      <c r="M7" s="125" t="s">
        <v>95</v>
      </c>
    </row>
    <row r="8" spans="1:17" s="9" customFormat="1" ht="16.899999999999999" customHeight="1">
      <c r="A8" s="104" t="s">
        <v>154</v>
      </c>
      <c r="B8" s="126" t="s">
        <v>37</v>
      </c>
      <c r="C8" s="127">
        <v>6940459854</v>
      </c>
      <c r="D8" s="127">
        <v>1004498859</v>
      </c>
      <c r="E8" s="128">
        <v>7944958713</v>
      </c>
      <c r="F8" s="128">
        <v>4142779618</v>
      </c>
      <c r="G8" s="128">
        <v>4264600000</v>
      </c>
      <c r="H8" s="128">
        <v>0</v>
      </c>
      <c r="I8" s="128">
        <v>4264600000</v>
      </c>
      <c r="J8" s="128">
        <v>3145375151</v>
      </c>
      <c r="K8" s="129">
        <v>12209558713</v>
      </c>
      <c r="L8" s="129">
        <v>7288154769</v>
      </c>
      <c r="M8" s="130">
        <v>4921403944</v>
      </c>
      <c r="N8" s="8"/>
      <c r="O8" s="8"/>
      <c r="P8" s="8"/>
    </row>
    <row r="9" spans="1:17" s="9" customFormat="1" ht="13.9" customHeight="1">
      <c r="A9" s="10" t="s">
        <v>96</v>
      </c>
      <c r="B9" s="131" t="s">
        <v>37</v>
      </c>
      <c r="C9" s="127">
        <v>0</v>
      </c>
      <c r="D9" s="127">
        <v>750000000</v>
      </c>
      <c r="E9" s="127">
        <v>750000000</v>
      </c>
      <c r="F9" s="127">
        <v>366805824</v>
      </c>
      <c r="G9" s="127">
        <v>0</v>
      </c>
      <c r="H9" s="127">
        <v>0</v>
      </c>
      <c r="I9" s="127">
        <v>0</v>
      </c>
      <c r="J9" s="127">
        <v>0</v>
      </c>
      <c r="K9" s="132">
        <v>750000000</v>
      </c>
      <c r="L9" s="132">
        <v>366805824</v>
      </c>
      <c r="M9" s="133">
        <v>383194176</v>
      </c>
    </row>
    <row r="10" spans="1:17" s="9" customFormat="1" ht="10.9" customHeight="1">
      <c r="A10" s="10"/>
      <c r="B10" s="134"/>
      <c r="C10" s="127"/>
      <c r="D10" s="127"/>
      <c r="E10" s="127"/>
      <c r="F10" s="127"/>
      <c r="G10" s="127"/>
      <c r="H10" s="127"/>
      <c r="I10" s="127"/>
      <c r="J10" s="127"/>
      <c r="K10" s="132"/>
      <c r="L10" s="132"/>
      <c r="M10" s="133"/>
    </row>
    <row r="11" spans="1:17" s="9" customFormat="1" ht="16.149999999999999" customHeight="1">
      <c r="A11" s="10">
        <v>2</v>
      </c>
      <c r="B11" s="131" t="s">
        <v>38</v>
      </c>
      <c r="C11" s="132">
        <v>3591415050</v>
      </c>
      <c r="D11" s="132">
        <v>375501141</v>
      </c>
      <c r="E11" s="132">
        <v>3966916191</v>
      </c>
      <c r="F11" s="132">
        <v>2835875475</v>
      </c>
      <c r="G11" s="132">
        <v>66400000</v>
      </c>
      <c r="H11" s="132">
        <v>0</v>
      </c>
      <c r="I11" s="132">
        <v>66400000</v>
      </c>
      <c r="J11" s="132">
        <v>66400000</v>
      </c>
      <c r="K11" s="132">
        <v>4033316191</v>
      </c>
      <c r="L11" s="132">
        <v>2902275475</v>
      </c>
      <c r="M11" s="133">
        <v>1131040716</v>
      </c>
      <c r="N11" s="8"/>
      <c r="O11" s="8"/>
      <c r="P11" s="8"/>
      <c r="Q11" s="8"/>
    </row>
    <row r="12" spans="1:17" s="9" customFormat="1" ht="13.15" customHeight="1">
      <c r="A12" s="11" t="s">
        <v>153</v>
      </c>
      <c r="B12" s="135" t="s">
        <v>39</v>
      </c>
      <c r="C12" s="136">
        <v>401548986</v>
      </c>
      <c r="D12" s="136">
        <v>-5950000</v>
      </c>
      <c r="E12" s="136">
        <v>395598986</v>
      </c>
      <c r="F12" s="136">
        <v>253097052</v>
      </c>
      <c r="G12" s="136">
        <v>63700000</v>
      </c>
      <c r="H12" s="136"/>
      <c r="I12" s="136">
        <v>63700000</v>
      </c>
      <c r="J12" s="136">
        <v>63700000</v>
      </c>
      <c r="K12" s="113">
        <v>459298986</v>
      </c>
      <c r="L12" s="113">
        <v>316797052</v>
      </c>
      <c r="M12" s="137">
        <v>142501934</v>
      </c>
    </row>
    <row r="13" spans="1:17" s="9" customFormat="1" ht="13.15" customHeight="1">
      <c r="A13" s="11" t="s">
        <v>97</v>
      </c>
      <c r="B13" s="135" t="s">
        <v>39</v>
      </c>
      <c r="C13" s="136"/>
      <c r="D13" s="136">
        <v>40000000</v>
      </c>
      <c r="E13" s="136">
        <v>40000000</v>
      </c>
      <c r="F13" s="136">
        <v>0</v>
      </c>
      <c r="G13" s="136">
        <v>0</v>
      </c>
      <c r="H13" s="136">
        <v>0</v>
      </c>
      <c r="I13" s="136"/>
      <c r="J13" s="136">
        <v>0</v>
      </c>
      <c r="K13" s="113">
        <v>40000000</v>
      </c>
      <c r="L13" s="113">
        <v>0</v>
      </c>
      <c r="M13" s="137">
        <v>40000000</v>
      </c>
    </row>
    <row r="14" spans="1:17" s="9" customFormat="1" ht="13.15" customHeight="1">
      <c r="A14" s="11" t="s">
        <v>153</v>
      </c>
      <c r="B14" s="135" t="s">
        <v>40</v>
      </c>
      <c r="C14" s="136">
        <v>3019001401</v>
      </c>
      <c r="D14" s="136">
        <v>198258598</v>
      </c>
      <c r="E14" s="136">
        <v>3217259999</v>
      </c>
      <c r="F14" s="136">
        <v>2530564834</v>
      </c>
      <c r="G14" s="136"/>
      <c r="H14" s="136">
        <v>0</v>
      </c>
      <c r="I14" s="136">
        <v>0</v>
      </c>
      <c r="J14" s="136"/>
      <c r="K14" s="113">
        <v>3217259999</v>
      </c>
      <c r="L14" s="113">
        <v>2530564834</v>
      </c>
      <c r="M14" s="137">
        <v>686695165</v>
      </c>
    </row>
    <row r="15" spans="1:17" s="9" customFormat="1" ht="13.15" customHeight="1">
      <c r="A15" s="11" t="s">
        <v>97</v>
      </c>
      <c r="B15" s="135" t="s">
        <v>40</v>
      </c>
      <c r="C15" s="136">
        <v>0</v>
      </c>
      <c r="D15" s="136">
        <v>200000000</v>
      </c>
      <c r="E15" s="136">
        <v>200000000</v>
      </c>
      <c r="F15" s="136">
        <v>0</v>
      </c>
      <c r="G15" s="136">
        <v>0</v>
      </c>
      <c r="H15" s="136">
        <v>0</v>
      </c>
      <c r="I15" s="136"/>
      <c r="J15" s="136">
        <v>0</v>
      </c>
      <c r="K15" s="113">
        <v>200000000</v>
      </c>
      <c r="L15" s="113">
        <v>0</v>
      </c>
      <c r="M15" s="137">
        <v>200000000</v>
      </c>
    </row>
    <row r="16" spans="1:17" s="9" customFormat="1" ht="13.15" customHeight="1">
      <c r="A16" s="11" t="s">
        <v>98</v>
      </c>
      <c r="B16" s="135" t="s">
        <v>41</v>
      </c>
      <c r="C16" s="136">
        <v>170864663</v>
      </c>
      <c r="D16" s="136">
        <v>-56807457</v>
      </c>
      <c r="E16" s="136">
        <v>114057206</v>
      </c>
      <c r="F16" s="136">
        <v>52213589</v>
      </c>
      <c r="G16" s="136">
        <v>2700000</v>
      </c>
      <c r="H16" s="136">
        <v>0</v>
      </c>
      <c r="I16" s="136">
        <v>2700000</v>
      </c>
      <c r="J16" s="136">
        <v>2700000</v>
      </c>
      <c r="K16" s="113">
        <v>116757206</v>
      </c>
      <c r="L16" s="113">
        <v>54913589</v>
      </c>
      <c r="M16" s="137">
        <v>61843617</v>
      </c>
    </row>
    <row r="17" spans="1:16" s="9" customFormat="1" ht="13.15" hidden="1" customHeight="1">
      <c r="A17" s="11" t="s">
        <v>99</v>
      </c>
      <c r="B17" s="135" t="s">
        <v>41</v>
      </c>
      <c r="C17" s="136"/>
      <c r="D17" s="136"/>
      <c r="E17" s="136">
        <v>0</v>
      </c>
      <c r="F17" s="136"/>
      <c r="G17" s="136"/>
      <c r="H17" s="136">
        <v>0</v>
      </c>
      <c r="I17" s="136">
        <v>0</v>
      </c>
      <c r="J17" s="136"/>
      <c r="K17" s="113">
        <v>0</v>
      </c>
      <c r="L17" s="113">
        <v>0</v>
      </c>
      <c r="M17" s="137">
        <v>0</v>
      </c>
    </row>
    <row r="18" spans="1:16" s="9" customFormat="1" ht="10.9" customHeight="1">
      <c r="A18" s="11"/>
      <c r="B18" s="135"/>
      <c r="C18" s="136"/>
      <c r="D18" s="136"/>
      <c r="E18" s="136"/>
      <c r="F18" s="136"/>
      <c r="G18" s="136"/>
      <c r="H18" s="136"/>
      <c r="I18" s="136"/>
      <c r="J18" s="136"/>
      <c r="K18" s="113"/>
      <c r="L18" s="113"/>
      <c r="M18" s="137"/>
    </row>
    <row r="19" spans="1:16" s="9" customFormat="1" ht="12">
      <c r="A19" s="10">
        <v>3</v>
      </c>
      <c r="B19" s="131" t="s">
        <v>42</v>
      </c>
      <c r="C19" s="132">
        <v>647405845.08999991</v>
      </c>
      <c r="D19" s="132">
        <v>0</v>
      </c>
      <c r="E19" s="132">
        <v>647405845.08999991</v>
      </c>
      <c r="F19" s="132">
        <v>132042673</v>
      </c>
      <c r="G19" s="132">
        <v>14500000</v>
      </c>
      <c r="H19" s="132">
        <v>0</v>
      </c>
      <c r="I19" s="132">
        <v>14500000</v>
      </c>
      <c r="J19" s="132">
        <v>0</v>
      </c>
      <c r="K19" s="132">
        <v>661905845.08999991</v>
      </c>
      <c r="L19" s="132">
        <v>132042673</v>
      </c>
      <c r="M19" s="133">
        <v>529863172.08999997</v>
      </c>
      <c r="N19" s="8"/>
      <c r="O19" s="8"/>
      <c r="P19" s="8"/>
    </row>
    <row r="20" spans="1:16" s="9" customFormat="1" ht="12">
      <c r="A20" s="10">
        <v>32</v>
      </c>
      <c r="B20" s="131" t="s">
        <v>43</v>
      </c>
      <c r="C20" s="132">
        <v>337879216</v>
      </c>
      <c r="D20" s="132">
        <v>0</v>
      </c>
      <c r="E20" s="132">
        <v>337879216</v>
      </c>
      <c r="F20" s="132">
        <v>102676272</v>
      </c>
      <c r="G20" s="132">
        <v>14500000</v>
      </c>
      <c r="H20" s="132">
        <v>0</v>
      </c>
      <c r="I20" s="132">
        <v>14500000</v>
      </c>
      <c r="J20" s="132">
        <v>0</v>
      </c>
      <c r="K20" s="132">
        <v>352379216</v>
      </c>
      <c r="L20" s="132">
        <v>102676272</v>
      </c>
      <c r="M20" s="133">
        <v>249702944</v>
      </c>
    </row>
    <row r="21" spans="1:16" s="9" customFormat="1" ht="15" customHeight="1">
      <c r="A21" s="11" t="s">
        <v>100</v>
      </c>
      <c r="B21" s="135" t="s">
        <v>101</v>
      </c>
      <c r="C21" s="136">
        <v>40363877</v>
      </c>
      <c r="D21" s="136"/>
      <c r="E21" s="136">
        <v>40363877</v>
      </c>
      <c r="F21" s="136">
        <v>0</v>
      </c>
      <c r="G21" s="136">
        <v>14500000</v>
      </c>
      <c r="H21" s="136"/>
      <c r="I21" s="136">
        <v>14500000</v>
      </c>
      <c r="J21" s="136"/>
      <c r="K21" s="113">
        <v>54863877</v>
      </c>
      <c r="L21" s="113">
        <v>0</v>
      </c>
      <c r="M21" s="137">
        <v>54863877</v>
      </c>
    </row>
    <row r="22" spans="1:16" s="9" customFormat="1" ht="15" customHeight="1">
      <c r="A22" s="11" t="s">
        <v>152</v>
      </c>
      <c r="B22" s="135" t="s">
        <v>44</v>
      </c>
      <c r="C22" s="136">
        <v>297515339</v>
      </c>
      <c r="D22" s="136"/>
      <c r="E22" s="136">
        <v>297515339</v>
      </c>
      <c r="F22" s="136">
        <v>102676272</v>
      </c>
      <c r="G22" s="136">
        <v>0</v>
      </c>
      <c r="H22" s="136">
        <v>0</v>
      </c>
      <c r="I22" s="136">
        <v>0</v>
      </c>
      <c r="J22" s="136">
        <v>0</v>
      </c>
      <c r="K22" s="113">
        <v>297515339</v>
      </c>
      <c r="L22" s="113">
        <v>102676272</v>
      </c>
      <c r="M22" s="137">
        <v>194839067</v>
      </c>
    </row>
    <row r="23" spans="1:16" s="9" customFormat="1" ht="15" hidden="1" customHeight="1">
      <c r="A23" s="11" t="s">
        <v>102</v>
      </c>
      <c r="B23" s="135" t="s">
        <v>44</v>
      </c>
      <c r="C23" s="136"/>
      <c r="D23" s="136"/>
      <c r="E23" s="136">
        <v>0</v>
      </c>
      <c r="F23" s="136"/>
      <c r="G23" s="136">
        <v>0</v>
      </c>
      <c r="H23" s="136">
        <v>0</v>
      </c>
      <c r="I23" s="136">
        <v>0</v>
      </c>
      <c r="J23" s="136">
        <v>0</v>
      </c>
      <c r="K23" s="113">
        <v>0</v>
      </c>
      <c r="L23" s="113">
        <v>0</v>
      </c>
      <c r="M23" s="137">
        <v>0</v>
      </c>
    </row>
    <row r="24" spans="1:16" s="9" customFormat="1" ht="15" hidden="1" customHeight="1">
      <c r="A24" s="11" t="s">
        <v>103</v>
      </c>
      <c r="B24" s="135" t="s">
        <v>44</v>
      </c>
      <c r="C24" s="136"/>
      <c r="D24" s="136">
        <v>0</v>
      </c>
      <c r="E24" s="136">
        <v>0</v>
      </c>
      <c r="F24" s="136"/>
      <c r="G24" s="136">
        <v>0</v>
      </c>
      <c r="H24" s="136">
        <v>0</v>
      </c>
      <c r="I24" s="136">
        <v>0</v>
      </c>
      <c r="J24" s="136">
        <v>0</v>
      </c>
      <c r="K24" s="113">
        <v>0</v>
      </c>
      <c r="L24" s="113">
        <v>0</v>
      </c>
      <c r="M24" s="137">
        <v>0</v>
      </c>
    </row>
    <row r="25" spans="1:16" s="9" customFormat="1" ht="15" hidden="1" customHeight="1">
      <c r="A25" s="11">
        <v>321814</v>
      </c>
      <c r="B25" s="135" t="s">
        <v>104</v>
      </c>
      <c r="C25" s="136"/>
      <c r="D25" s="136"/>
      <c r="E25" s="136"/>
      <c r="F25" s="136">
        <v>0</v>
      </c>
      <c r="G25" s="136">
        <v>0</v>
      </c>
      <c r="H25" s="136">
        <v>0</v>
      </c>
      <c r="I25" s="136">
        <v>0</v>
      </c>
      <c r="J25" s="136">
        <v>0</v>
      </c>
      <c r="K25" s="113">
        <v>0</v>
      </c>
      <c r="L25" s="113">
        <v>0</v>
      </c>
      <c r="M25" s="137">
        <v>0</v>
      </c>
    </row>
    <row r="26" spans="1:16" s="9" customFormat="1" ht="16.899999999999999" customHeight="1">
      <c r="A26" s="10">
        <v>35</v>
      </c>
      <c r="B26" s="131" t="s">
        <v>45</v>
      </c>
      <c r="C26" s="132">
        <v>18280333</v>
      </c>
      <c r="D26" s="132">
        <v>0</v>
      </c>
      <c r="E26" s="132">
        <v>18280333</v>
      </c>
      <c r="F26" s="132">
        <v>8804108</v>
      </c>
      <c r="G26" s="132">
        <v>0</v>
      </c>
      <c r="H26" s="132">
        <v>0</v>
      </c>
      <c r="I26" s="132">
        <v>0</v>
      </c>
      <c r="J26" s="132">
        <v>0</v>
      </c>
      <c r="K26" s="132">
        <v>18280333</v>
      </c>
      <c r="L26" s="132">
        <v>8804108</v>
      </c>
      <c r="M26" s="133">
        <v>9476225</v>
      </c>
    </row>
    <row r="27" spans="1:16" s="9" customFormat="1" ht="13.15" customHeight="1">
      <c r="A27" s="11" t="s">
        <v>105</v>
      </c>
      <c r="B27" s="135" t="s">
        <v>46</v>
      </c>
      <c r="C27" s="136">
        <v>18280333</v>
      </c>
      <c r="D27" s="136"/>
      <c r="E27" s="136">
        <v>18280333</v>
      </c>
      <c r="F27" s="136">
        <v>8804108</v>
      </c>
      <c r="G27" s="136">
        <v>0</v>
      </c>
      <c r="H27" s="136">
        <v>0</v>
      </c>
      <c r="I27" s="136">
        <v>0</v>
      </c>
      <c r="J27" s="136">
        <v>0</v>
      </c>
      <c r="K27" s="113">
        <v>18280333</v>
      </c>
      <c r="L27" s="113">
        <v>8804108</v>
      </c>
      <c r="M27" s="137">
        <v>9476225</v>
      </c>
    </row>
    <row r="28" spans="1:16" s="9" customFormat="1" ht="13.15" customHeight="1">
      <c r="A28" s="10">
        <v>36</v>
      </c>
      <c r="B28" s="131" t="s">
        <v>47</v>
      </c>
      <c r="C28" s="132">
        <v>291246296.08999997</v>
      </c>
      <c r="D28" s="132">
        <v>0</v>
      </c>
      <c r="E28" s="132">
        <v>291246296.08999997</v>
      </c>
      <c r="F28" s="132">
        <v>20562293</v>
      </c>
      <c r="G28" s="132">
        <v>0</v>
      </c>
      <c r="H28" s="132">
        <v>0</v>
      </c>
      <c r="I28" s="132">
        <v>0</v>
      </c>
      <c r="J28" s="132">
        <v>0</v>
      </c>
      <c r="K28" s="132">
        <v>291246296.08999997</v>
      </c>
      <c r="L28" s="132">
        <v>20562293</v>
      </c>
      <c r="M28" s="133">
        <v>270684003.08999997</v>
      </c>
    </row>
    <row r="29" spans="1:16" s="9" customFormat="1" ht="12">
      <c r="A29" s="10">
        <v>361</v>
      </c>
      <c r="B29" s="131" t="s">
        <v>48</v>
      </c>
      <c r="C29" s="132">
        <v>270684003.08999997</v>
      </c>
      <c r="D29" s="132">
        <v>0</v>
      </c>
      <c r="E29" s="132">
        <v>270684003.08999997</v>
      </c>
      <c r="F29" s="132">
        <v>0</v>
      </c>
      <c r="G29" s="132">
        <v>0</v>
      </c>
      <c r="H29" s="132">
        <v>0</v>
      </c>
      <c r="I29" s="132">
        <v>0</v>
      </c>
      <c r="J29" s="132">
        <v>0</v>
      </c>
      <c r="K29" s="132">
        <v>270684003.08999997</v>
      </c>
      <c r="L29" s="132">
        <v>0</v>
      </c>
      <c r="M29" s="133">
        <v>270684003.08999997</v>
      </c>
    </row>
    <row r="30" spans="1:16" s="9" customFormat="1" ht="12">
      <c r="A30" s="11" t="s">
        <v>106</v>
      </c>
      <c r="B30" s="135" t="s">
        <v>49</v>
      </c>
      <c r="C30" s="136">
        <v>270684003.08999997</v>
      </c>
      <c r="D30" s="136"/>
      <c r="E30" s="136">
        <v>270684003.08999997</v>
      </c>
      <c r="F30" s="136">
        <v>0</v>
      </c>
      <c r="G30" s="136">
        <v>0</v>
      </c>
      <c r="H30" s="136">
        <v>0</v>
      </c>
      <c r="I30" s="136">
        <v>0</v>
      </c>
      <c r="J30" s="136">
        <v>0</v>
      </c>
      <c r="K30" s="113">
        <v>270684003.08999997</v>
      </c>
      <c r="L30" s="113">
        <v>0</v>
      </c>
      <c r="M30" s="137">
        <v>270684003.08999997</v>
      </c>
    </row>
    <row r="31" spans="1:16" s="9" customFormat="1" ht="12">
      <c r="A31" s="11" t="s">
        <v>107</v>
      </c>
      <c r="B31" s="131" t="s">
        <v>50</v>
      </c>
      <c r="C31" s="136">
        <v>20562293</v>
      </c>
      <c r="D31" s="136"/>
      <c r="E31" s="136">
        <v>20562293</v>
      </c>
      <c r="F31" s="136">
        <v>20562293</v>
      </c>
      <c r="G31" s="136">
        <v>0</v>
      </c>
      <c r="H31" s="136">
        <v>0</v>
      </c>
      <c r="I31" s="136">
        <v>0</v>
      </c>
      <c r="J31" s="136">
        <v>0</v>
      </c>
      <c r="K31" s="113">
        <v>20562293</v>
      </c>
      <c r="L31" s="113">
        <v>20562293</v>
      </c>
      <c r="M31" s="137">
        <v>0</v>
      </c>
    </row>
    <row r="32" spans="1:16" s="9" customFormat="1" ht="12" hidden="1" customHeight="1">
      <c r="A32" s="11" t="s">
        <v>108</v>
      </c>
      <c r="B32" s="131" t="s">
        <v>50</v>
      </c>
      <c r="C32" s="136"/>
      <c r="D32" s="136"/>
      <c r="E32" s="136">
        <v>0</v>
      </c>
      <c r="F32" s="136"/>
      <c r="G32" s="136">
        <v>0</v>
      </c>
      <c r="H32" s="136">
        <v>0</v>
      </c>
      <c r="I32" s="136">
        <v>0</v>
      </c>
      <c r="J32" s="136">
        <v>0</v>
      </c>
      <c r="K32" s="113">
        <v>0</v>
      </c>
      <c r="L32" s="113">
        <v>0</v>
      </c>
      <c r="M32" s="137">
        <v>0</v>
      </c>
    </row>
    <row r="33" spans="1:16" s="9" customFormat="1" ht="12">
      <c r="A33" s="11"/>
      <c r="B33" s="134"/>
      <c r="C33" s="136"/>
      <c r="D33" s="136"/>
      <c r="E33" s="136"/>
      <c r="F33" s="136"/>
      <c r="G33" s="136"/>
      <c r="H33" s="136"/>
      <c r="I33" s="136"/>
      <c r="J33" s="136"/>
      <c r="K33" s="113"/>
      <c r="L33" s="113"/>
      <c r="M33" s="137">
        <v>0</v>
      </c>
      <c r="N33" s="8"/>
      <c r="O33" s="8"/>
      <c r="P33" s="8"/>
    </row>
    <row r="34" spans="1:16" ht="18.600000000000001" customHeight="1">
      <c r="A34" s="67"/>
      <c r="B34" s="138" t="s">
        <v>51</v>
      </c>
      <c r="C34" s="139">
        <v>11179280749.09</v>
      </c>
      <c r="D34" s="139">
        <v>2130000000</v>
      </c>
      <c r="E34" s="139">
        <v>13309280749.09</v>
      </c>
      <c r="F34" s="139">
        <v>7477503590</v>
      </c>
      <c r="G34" s="139">
        <v>4345500000</v>
      </c>
      <c r="H34" s="139">
        <v>0</v>
      </c>
      <c r="I34" s="139">
        <v>4345500000</v>
      </c>
      <c r="J34" s="139">
        <v>3211775151</v>
      </c>
      <c r="K34" s="139">
        <v>17654780749.09</v>
      </c>
      <c r="L34" s="139">
        <v>10689278741</v>
      </c>
      <c r="M34" s="140">
        <v>6965502008.0900002</v>
      </c>
    </row>
    <row r="35" spans="1:16" s="9" customFormat="1" ht="12">
      <c r="A35" s="12"/>
      <c r="B35" s="135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37"/>
    </row>
    <row r="36" spans="1:16" s="9" customFormat="1" ht="12">
      <c r="A36" s="12"/>
      <c r="B36" s="135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37"/>
    </row>
    <row r="37" spans="1:16" s="66" customFormat="1" ht="19.149999999999999" customHeight="1">
      <c r="A37" s="87"/>
      <c r="B37" s="141" t="s">
        <v>235</v>
      </c>
      <c r="C37" s="142">
        <v>20412315158</v>
      </c>
      <c r="D37" s="142">
        <v>14639546375</v>
      </c>
      <c r="E37" s="142">
        <v>35051861533</v>
      </c>
      <c r="F37" s="142">
        <v>16882053333.129999</v>
      </c>
      <c r="G37" s="142">
        <v>0</v>
      </c>
      <c r="H37" s="142">
        <v>0</v>
      </c>
      <c r="I37" s="142">
        <v>0</v>
      </c>
      <c r="J37" s="142">
        <v>0</v>
      </c>
      <c r="K37" s="142">
        <v>35051861533</v>
      </c>
      <c r="L37" s="142">
        <v>16882053333.129999</v>
      </c>
      <c r="M37" s="143">
        <v>18169808199.869999</v>
      </c>
    </row>
    <row r="38" spans="1:16" s="9" customFormat="1" ht="12">
      <c r="A38" s="12"/>
      <c r="B38" s="131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37"/>
      <c r="N38" s="8"/>
      <c r="O38" s="8"/>
    </row>
    <row r="39" spans="1:16" s="107" customFormat="1" ht="24">
      <c r="A39" s="106"/>
      <c r="B39" s="144" t="s">
        <v>236</v>
      </c>
      <c r="C39" s="145">
        <v>20412315158</v>
      </c>
      <c r="D39" s="145">
        <v>14191590429</v>
      </c>
      <c r="E39" s="145">
        <v>34603905587</v>
      </c>
      <c r="F39" s="145">
        <v>16768761567.129999</v>
      </c>
      <c r="G39" s="145">
        <v>0</v>
      </c>
      <c r="H39" s="145">
        <v>0</v>
      </c>
      <c r="I39" s="145">
        <v>0</v>
      </c>
      <c r="J39" s="145">
        <v>0</v>
      </c>
      <c r="K39" s="145">
        <v>34603905587</v>
      </c>
      <c r="L39" s="145">
        <v>16768761567.129999</v>
      </c>
      <c r="M39" s="146">
        <v>17835144019.869999</v>
      </c>
      <c r="N39" s="8"/>
      <c r="O39" s="8"/>
    </row>
    <row r="40" spans="1:16" s="107" customFormat="1" ht="12">
      <c r="A40" s="108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37"/>
      <c r="N40" s="8"/>
      <c r="O40" s="8"/>
    </row>
    <row r="41" spans="1:16" s="111" customFormat="1" ht="24">
      <c r="A41" s="109"/>
      <c r="B41" s="110" t="s">
        <v>112</v>
      </c>
      <c r="C41" s="147">
        <v>530000000</v>
      </c>
      <c r="D41" s="147">
        <v>350000000</v>
      </c>
      <c r="E41" s="147">
        <v>880000000</v>
      </c>
      <c r="F41" s="147">
        <v>587431780</v>
      </c>
      <c r="G41" s="147">
        <v>0</v>
      </c>
      <c r="H41" s="147">
        <v>0</v>
      </c>
      <c r="I41" s="147">
        <v>0</v>
      </c>
      <c r="J41" s="147">
        <v>0</v>
      </c>
      <c r="K41" s="147">
        <v>880000000</v>
      </c>
      <c r="L41" s="147">
        <v>587431780</v>
      </c>
      <c r="M41" s="148">
        <v>292568220</v>
      </c>
      <c r="N41" s="16"/>
      <c r="O41" s="16"/>
    </row>
    <row r="42" spans="1:16" s="107" customFormat="1" ht="13.9" customHeight="1">
      <c r="A42" s="108" t="s">
        <v>113</v>
      </c>
      <c r="B42" s="112" t="s">
        <v>64</v>
      </c>
      <c r="C42" s="149">
        <v>500000000</v>
      </c>
      <c r="D42" s="113">
        <v>350000000</v>
      </c>
      <c r="E42" s="113">
        <v>850000000</v>
      </c>
      <c r="F42" s="113">
        <v>587431780</v>
      </c>
      <c r="G42" s="113"/>
      <c r="H42" s="113"/>
      <c r="I42" s="113"/>
      <c r="J42" s="113">
        <v>0</v>
      </c>
      <c r="K42" s="113">
        <v>850000000</v>
      </c>
      <c r="L42" s="113">
        <v>587431780</v>
      </c>
      <c r="M42" s="114">
        <v>262568220</v>
      </c>
      <c r="N42" s="8"/>
      <c r="O42" s="8"/>
    </row>
    <row r="43" spans="1:16" s="107" customFormat="1" ht="25.9" hidden="1" customHeight="1">
      <c r="A43" s="108" t="s">
        <v>114</v>
      </c>
      <c r="B43" s="112" t="s">
        <v>222</v>
      </c>
      <c r="C43" s="113"/>
      <c r="D43" s="113"/>
      <c r="E43" s="113">
        <v>0</v>
      </c>
      <c r="F43" s="113">
        <v>0</v>
      </c>
      <c r="G43" s="113"/>
      <c r="H43" s="113"/>
      <c r="I43" s="113"/>
      <c r="J43" s="113">
        <v>0</v>
      </c>
      <c r="K43" s="113">
        <v>0</v>
      </c>
      <c r="L43" s="113">
        <v>0</v>
      </c>
      <c r="M43" s="114">
        <v>0</v>
      </c>
      <c r="N43" s="8"/>
      <c r="O43" s="8"/>
    </row>
    <row r="44" spans="1:16" s="107" customFormat="1" ht="13.9" customHeight="1">
      <c r="A44" s="108" t="s">
        <v>115</v>
      </c>
      <c r="B44" s="112" t="s">
        <v>65</v>
      </c>
      <c r="C44" s="149">
        <v>30000000</v>
      </c>
      <c r="D44" s="113"/>
      <c r="E44" s="113">
        <v>30000000</v>
      </c>
      <c r="F44" s="113">
        <v>0</v>
      </c>
      <c r="G44" s="113"/>
      <c r="H44" s="113"/>
      <c r="I44" s="113"/>
      <c r="J44" s="113">
        <v>0</v>
      </c>
      <c r="K44" s="113">
        <v>30000000</v>
      </c>
      <c r="L44" s="113">
        <v>0</v>
      </c>
      <c r="M44" s="114">
        <v>30000000</v>
      </c>
      <c r="N44" s="8"/>
      <c r="O44" s="8"/>
    </row>
    <row r="45" spans="1:16" s="107" customFormat="1" ht="23.45" hidden="1" customHeight="1">
      <c r="A45" s="108" t="s">
        <v>116</v>
      </c>
      <c r="B45" s="112" t="s">
        <v>228</v>
      </c>
      <c r="C45" s="113"/>
      <c r="D45" s="113"/>
      <c r="E45" s="113">
        <v>0</v>
      </c>
      <c r="F45" s="113">
        <v>0</v>
      </c>
      <c r="G45" s="113"/>
      <c r="H45" s="113"/>
      <c r="I45" s="113"/>
      <c r="J45" s="113">
        <v>0</v>
      </c>
      <c r="K45" s="113">
        <v>0</v>
      </c>
      <c r="L45" s="113">
        <v>0</v>
      </c>
      <c r="M45" s="114">
        <v>0</v>
      </c>
      <c r="N45" s="8"/>
      <c r="O45" s="8"/>
    </row>
    <row r="46" spans="1:16" s="107" customFormat="1" ht="12">
      <c r="A46" s="108"/>
      <c r="B46" s="112"/>
      <c r="C46" s="113"/>
      <c r="D46" s="113"/>
      <c r="E46" s="113"/>
      <c r="F46" s="113"/>
      <c r="G46" s="113"/>
      <c r="H46" s="113"/>
      <c r="I46" s="113"/>
      <c r="J46" s="113"/>
      <c r="K46" s="113">
        <v>0</v>
      </c>
      <c r="L46" s="113"/>
      <c r="M46" s="114"/>
      <c r="N46" s="8"/>
      <c r="O46" s="8"/>
    </row>
    <row r="47" spans="1:16" s="111" customFormat="1" ht="24">
      <c r="A47" s="109"/>
      <c r="B47" s="110" t="s">
        <v>66</v>
      </c>
      <c r="C47" s="147">
        <v>13575252987</v>
      </c>
      <c r="D47" s="147">
        <v>7467847066</v>
      </c>
      <c r="E47" s="147">
        <v>21043100053</v>
      </c>
      <c r="F47" s="147">
        <v>11435894973.129999</v>
      </c>
      <c r="G47" s="147">
        <v>0</v>
      </c>
      <c r="H47" s="147">
        <v>0</v>
      </c>
      <c r="I47" s="147">
        <v>0</v>
      </c>
      <c r="J47" s="147">
        <v>0</v>
      </c>
      <c r="K47" s="147">
        <v>21043100053</v>
      </c>
      <c r="L47" s="147">
        <v>11435894973.129999</v>
      </c>
      <c r="M47" s="148">
        <v>9607205079.8699989</v>
      </c>
      <c r="N47" s="8"/>
      <c r="O47" s="8"/>
    </row>
    <row r="48" spans="1:16" s="107" customFormat="1" ht="24">
      <c r="A48" s="108" t="s">
        <v>117</v>
      </c>
      <c r="B48" s="112" t="s">
        <v>67</v>
      </c>
      <c r="C48" s="149">
        <v>10000000</v>
      </c>
      <c r="D48" s="113"/>
      <c r="E48" s="113">
        <v>10000000</v>
      </c>
      <c r="F48" s="113">
        <v>8941656</v>
      </c>
      <c r="G48" s="113"/>
      <c r="H48" s="113"/>
      <c r="I48" s="113"/>
      <c r="J48" s="113">
        <v>0</v>
      </c>
      <c r="K48" s="113">
        <v>10000000</v>
      </c>
      <c r="L48" s="113">
        <v>8941656</v>
      </c>
      <c r="M48" s="114">
        <v>1058344</v>
      </c>
      <c r="N48" s="61"/>
      <c r="O48" s="8"/>
    </row>
    <row r="49" spans="1:15" s="107" customFormat="1" ht="24">
      <c r="A49" s="108" t="s">
        <v>118</v>
      </c>
      <c r="B49" s="112" t="s">
        <v>225</v>
      </c>
      <c r="C49" s="113"/>
      <c r="D49" s="113">
        <v>28500000</v>
      </c>
      <c r="E49" s="113">
        <v>28500000</v>
      </c>
      <c r="F49" s="113">
        <v>22500000</v>
      </c>
      <c r="G49" s="113"/>
      <c r="H49" s="113"/>
      <c r="I49" s="113"/>
      <c r="J49" s="113">
        <v>0</v>
      </c>
      <c r="K49" s="113">
        <v>28500000</v>
      </c>
      <c r="L49" s="113">
        <v>22500000</v>
      </c>
      <c r="M49" s="114">
        <v>6000000</v>
      </c>
      <c r="N49" s="8"/>
      <c r="O49" s="8"/>
    </row>
    <row r="50" spans="1:15" s="107" customFormat="1" ht="13.15" customHeight="1">
      <c r="A50" s="108" t="s">
        <v>119</v>
      </c>
      <c r="B50" s="112" t="s">
        <v>68</v>
      </c>
      <c r="C50" s="149">
        <v>1208064398</v>
      </c>
      <c r="D50" s="113"/>
      <c r="E50" s="113">
        <v>1208064398</v>
      </c>
      <c r="F50" s="113">
        <v>720000000</v>
      </c>
      <c r="G50" s="113"/>
      <c r="H50" s="113"/>
      <c r="I50" s="113"/>
      <c r="J50" s="113">
        <v>0</v>
      </c>
      <c r="K50" s="113">
        <v>1208064398</v>
      </c>
      <c r="L50" s="113">
        <v>720000000</v>
      </c>
      <c r="M50" s="114">
        <v>488064398</v>
      </c>
      <c r="N50" s="8"/>
      <c r="O50" s="8"/>
    </row>
    <row r="51" spans="1:15" s="107" customFormat="1" ht="13.15" customHeight="1">
      <c r="A51" s="108" t="s">
        <v>120</v>
      </c>
      <c r="B51" s="112" t="s">
        <v>121</v>
      </c>
      <c r="C51" s="113"/>
      <c r="D51" s="113">
        <v>2390991781</v>
      </c>
      <c r="E51" s="113">
        <v>2390991781</v>
      </c>
      <c r="F51" s="113">
        <v>0</v>
      </c>
      <c r="G51" s="113"/>
      <c r="H51" s="113"/>
      <c r="I51" s="113"/>
      <c r="J51" s="113">
        <v>0</v>
      </c>
      <c r="K51" s="113">
        <v>2390991781</v>
      </c>
      <c r="L51" s="113">
        <v>0</v>
      </c>
      <c r="M51" s="114">
        <v>2390991781</v>
      </c>
      <c r="N51" s="8"/>
      <c r="O51" s="8"/>
    </row>
    <row r="52" spans="1:15" s="107" customFormat="1" ht="13.15" customHeight="1">
      <c r="A52" s="108" t="s">
        <v>120</v>
      </c>
      <c r="B52" s="112" t="s">
        <v>201</v>
      </c>
      <c r="C52" s="113"/>
      <c r="D52" s="113">
        <v>250000000</v>
      </c>
      <c r="E52" s="113">
        <v>250000000</v>
      </c>
      <c r="F52" s="113">
        <v>0</v>
      </c>
      <c r="G52" s="113"/>
      <c r="H52" s="113"/>
      <c r="I52" s="113"/>
      <c r="J52" s="113">
        <v>0</v>
      </c>
      <c r="K52" s="113">
        <v>250000000</v>
      </c>
      <c r="L52" s="113">
        <v>0</v>
      </c>
      <c r="M52" s="114">
        <v>250000000</v>
      </c>
      <c r="N52" s="8"/>
      <c r="O52" s="8"/>
    </row>
    <row r="53" spans="1:15" s="107" customFormat="1" ht="36">
      <c r="A53" s="108" t="s">
        <v>109</v>
      </c>
      <c r="B53" s="112" t="s">
        <v>69</v>
      </c>
      <c r="C53" s="149">
        <v>11295420620</v>
      </c>
      <c r="D53" s="113">
        <v>3084547289.8699999</v>
      </c>
      <c r="E53" s="113">
        <v>14379967909.869999</v>
      </c>
      <c r="F53" s="113">
        <v>9845450607</v>
      </c>
      <c r="G53" s="113"/>
      <c r="H53" s="113"/>
      <c r="I53" s="113"/>
      <c r="J53" s="113">
        <v>0</v>
      </c>
      <c r="K53" s="113">
        <v>14379967909.869999</v>
      </c>
      <c r="L53" s="113">
        <v>9845450607</v>
      </c>
      <c r="M53" s="114">
        <v>4534517302.8699989</v>
      </c>
      <c r="N53" s="8"/>
      <c r="O53" s="8"/>
    </row>
    <row r="54" spans="1:15" s="107" customFormat="1" ht="36" customHeight="1">
      <c r="A54" s="108" t="s">
        <v>110</v>
      </c>
      <c r="B54" s="112" t="s">
        <v>217</v>
      </c>
      <c r="C54" s="113"/>
      <c r="D54" s="113">
        <v>1209055285</v>
      </c>
      <c r="E54" s="113">
        <v>1209055285</v>
      </c>
      <c r="F54" s="113">
        <v>0</v>
      </c>
      <c r="G54" s="113"/>
      <c r="H54" s="113"/>
      <c r="I54" s="113"/>
      <c r="J54" s="113">
        <v>0</v>
      </c>
      <c r="K54" s="113">
        <v>1209055285</v>
      </c>
      <c r="L54" s="113">
        <v>0</v>
      </c>
      <c r="M54" s="114">
        <v>1209055285</v>
      </c>
      <c r="N54" s="8"/>
      <c r="O54" s="8"/>
    </row>
    <row r="55" spans="1:15" s="107" customFormat="1" ht="46.5" hidden="1" customHeight="1">
      <c r="A55" s="108" t="s">
        <v>122</v>
      </c>
      <c r="B55" s="112" t="s">
        <v>56</v>
      </c>
      <c r="C55" s="149"/>
      <c r="D55" s="113"/>
      <c r="E55" s="113">
        <v>0</v>
      </c>
      <c r="F55" s="113"/>
      <c r="G55" s="113"/>
      <c r="H55" s="113"/>
      <c r="I55" s="113"/>
      <c r="J55" s="113"/>
      <c r="K55" s="113">
        <v>0</v>
      </c>
      <c r="L55" s="113">
        <v>0</v>
      </c>
      <c r="M55" s="114">
        <v>0</v>
      </c>
      <c r="N55" s="8"/>
      <c r="O55" s="8"/>
    </row>
    <row r="56" spans="1:15" s="107" customFormat="1" ht="18.600000000000001" customHeight="1">
      <c r="A56" s="108" t="s">
        <v>123</v>
      </c>
      <c r="B56" s="112" t="s">
        <v>70</v>
      </c>
      <c r="C56" s="149">
        <v>360000000</v>
      </c>
      <c r="D56" s="113">
        <v>30000000</v>
      </c>
      <c r="E56" s="113">
        <v>390000000</v>
      </c>
      <c r="F56" s="113">
        <v>125000000</v>
      </c>
      <c r="G56" s="113"/>
      <c r="H56" s="113"/>
      <c r="I56" s="113"/>
      <c r="J56" s="113">
        <v>0</v>
      </c>
      <c r="K56" s="113">
        <v>390000000</v>
      </c>
      <c r="L56" s="113">
        <v>125000000</v>
      </c>
      <c r="M56" s="114">
        <v>265000000</v>
      </c>
      <c r="N56" s="8"/>
      <c r="O56" s="8"/>
    </row>
    <row r="57" spans="1:15" s="107" customFormat="1" ht="28.9" customHeight="1">
      <c r="A57" s="108" t="s">
        <v>124</v>
      </c>
      <c r="B57" s="112" t="s">
        <v>202</v>
      </c>
      <c r="C57" s="113"/>
      <c r="D57" s="113">
        <v>52500000</v>
      </c>
      <c r="E57" s="113">
        <v>52500000</v>
      </c>
      <c r="F57" s="113">
        <v>0</v>
      </c>
      <c r="G57" s="113"/>
      <c r="H57" s="113"/>
      <c r="I57" s="113"/>
      <c r="J57" s="113">
        <v>0</v>
      </c>
      <c r="K57" s="113">
        <v>52500000</v>
      </c>
      <c r="L57" s="113">
        <v>0</v>
      </c>
      <c r="M57" s="114">
        <v>52500000</v>
      </c>
      <c r="N57" s="8"/>
      <c r="O57" s="8"/>
    </row>
    <row r="58" spans="1:15" s="107" customFormat="1" ht="24">
      <c r="A58" s="108" t="s">
        <v>125</v>
      </c>
      <c r="B58" s="112" t="s">
        <v>57</v>
      </c>
      <c r="C58" s="149">
        <v>65048953</v>
      </c>
      <c r="D58" s="113"/>
      <c r="E58" s="113">
        <v>65048953</v>
      </c>
      <c r="F58" s="113">
        <v>0</v>
      </c>
      <c r="G58" s="113"/>
      <c r="H58" s="113"/>
      <c r="I58" s="113"/>
      <c r="J58" s="113">
        <v>0</v>
      </c>
      <c r="K58" s="113">
        <v>65048953</v>
      </c>
      <c r="L58" s="113">
        <v>0</v>
      </c>
      <c r="M58" s="114">
        <v>65048953</v>
      </c>
      <c r="N58" s="8"/>
      <c r="O58" s="8"/>
    </row>
    <row r="59" spans="1:15" s="107" customFormat="1" ht="24" hidden="1">
      <c r="A59" s="108" t="s">
        <v>126</v>
      </c>
      <c r="B59" s="112" t="s">
        <v>252</v>
      </c>
      <c r="C59" s="113"/>
      <c r="D59" s="113"/>
      <c r="E59" s="113">
        <v>0</v>
      </c>
      <c r="F59" s="113">
        <v>0</v>
      </c>
      <c r="G59" s="113"/>
      <c r="H59" s="113"/>
      <c r="I59" s="113"/>
      <c r="J59" s="113">
        <v>0</v>
      </c>
      <c r="K59" s="113">
        <v>0</v>
      </c>
      <c r="L59" s="113">
        <v>0</v>
      </c>
      <c r="M59" s="114">
        <v>0</v>
      </c>
      <c r="N59" s="8"/>
      <c r="O59" s="8"/>
    </row>
    <row r="60" spans="1:15" s="107" customFormat="1" ht="24">
      <c r="A60" s="108" t="s">
        <v>127</v>
      </c>
      <c r="B60" s="112" t="s">
        <v>71</v>
      </c>
      <c r="C60" s="149">
        <v>636719016</v>
      </c>
      <c r="D60" s="113"/>
      <c r="E60" s="113">
        <v>636719016</v>
      </c>
      <c r="F60" s="113">
        <v>291750000</v>
      </c>
      <c r="G60" s="113"/>
      <c r="H60" s="113"/>
      <c r="I60" s="113"/>
      <c r="J60" s="113">
        <v>0</v>
      </c>
      <c r="K60" s="113">
        <v>636719016</v>
      </c>
      <c r="L60" s="113">
        <v>291750000</v>
      </c>
      <c r="M60" s="114">
        <v>344969016</v>
      </c>
      <c r="N60" s="8"/>
      <c r="O60" s="8"/>
    </row>
    <row r="61" spans="1:15" s="107" customFormat="1" ht="36">
      <c r="A61" s="108" t="s">
        <v>268</v>
      </c>
      <c r="B61" s="112" t="s">
        <v>239</v>
      </c>
      <c r="C61" s="149"/>
      <c r="D61" s="113">
        <v>415452710.13</v>
      </c>
      <c r="E61" s="113">
        <v>415452710.13</v>
      </c>
      <c r="F61" s="113">
        <v>415452710.13</v>
      </c>
      <c r="G61" s="113"/>
      <c r="H61" s="113"/>
      <c r="I61" s="113"/>
      <c r="J61" s="113"/>
      <c r="K61" s="113">
        <v>415452710.13</v>
      </c>
      <c r="L61" s="113">
        <v>415452710.13</v>
      </c>
      <c r="M61" s="114">
        <v>0</v>
      </c>
      <c r="N61" s="8"/>
      <c r="O61" s="8"/>
    </row>
    <row r="62" spans="1:15" s="107" customFormat="1" ht="36">
      <c r="A62" s="108" t="s">
        <v>256</v>
      </c>
      <c r="B62" s="112" t="s">
        <v>239</v>
      </c>
      <c r="C62" s="149"/>
      <c r="D62" s="113">
        <v>6800000</v>
      </c>
      <c r="E62" s="113">
        <v>6800000</v>
      </c>
      <c r="F62" s="113">
        <v>6800000</v>
      </c>
      <c r="G62" s="113"/>
      <c r="H62" s="113"/>
      <c r="I62" s="113"/>
      <c r="J62" s="113"/>
      <c r="K62" s="113">
        <v>6800000</v>
      </c>
      <c r="L62" s="113">
        <v>6800000</v>
      </c>
      <c r="M62" s="114">
        <v>0</v>
      </c>
      <c r="N62" s="8"/>
      <c r="O62" s="8"/>
    </row>
    <row r="63" spans="1:15" s="107" customFormat="1" ht="36" hidden="1">
      <c r="A63" s="108" t="s">
        <v>256</v>
      </c>
      <c r="B63" s="112" t="s">
        <v>239</v>
      </c>
      <c r="C63" s="113"/>
      <c r="D63" s="113"/>
      <c r="E63" s="113">
        <v>0</v>
      </c>
      <c r="F63" s="113">
        <v>0</v>
      </c>
      <c r="G63" s="113">
        <v>0</v>
      </c>
      <c r="H63" s="113"/>
      <c r="I63" s="113">
        <v>0</v>
      </c>
      <c r="J63" s="113"/>
      <c r="K63" s="113">
        <v>0</v>
      </c>
      <c r="L63" s="113">
        <v>0</v>
      </c>
      <c r="M63" s="114">
        <v>0</v>
      </c>
      <c r="N63" s="8"/>
      <c r="O63" s="8"/>
    </row>
    <row r="64" spans="1:15" s="107" customFormat="1" ht="49.15" hidden="1" customHeight="1">
      <c r="A64" s="108" t="s">
        <v>259</v>
      </c>
      <c r="B64" s="112" t="s">
        <v>260</v>
      </c>
      <c r="C64" s="113"/>
      <c r="D64" s="113"/>
      <c r="E64" s="113">
        <v>0</v>
      </c>
      <c r="F64" s="113"/>
      <c r="G64" s="113"/>
      <c r="H64" s="113">
        <v>0</v>
      </c>
      <c r="I64" s="113">
        <v>0</v>
      </c>
      <c r="J64" s="113">
        <v>0</v>
      </c>
      <c r="K64" s="113">
        <v>0</v>
      </c>
      <c r="L64" s="113">
        <v>0</v>
      </c>
      <c r="M64" s="114">
        <v>0</v>
      </c>
      <c r="N64" s="8"/>
      <c r="O64" s="8"/>
    </row>
    <row r="65" spans="1:15" s="107" customFormat="1" ht="12">
      <c r="A65" s="108"/>
      <c r="B65" s="112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4"/>
      <c r="N65" s="8"/>
      <c r="O65" s="8"/>
    </row>
    <row r="66" spans="1:15" s="111" customFormat="1" ht="36" customHeight="1">
      <c r="A66" s="109"/>
      <c r="B66" s="110" t="s">
        <v>58</v>
      </c>
      <c r="C66" s="147">
        <v>870000000</v>
      </c>
      <c r="D66" s="147">
        <v>250000000</v>
      </c>
      <c r="E66" s="147">
        <v>1120000000</v>
      </c>
      <c r="F66" s="147">
        <v>19250000</v>
      </c>
      <c r="G66" s="147">
        <v>0</v>
      </c>
      <c r="H66" s="147">
        <v>0</v>
      </c>
      <c r="I66" s="147">
        <v>0</v>
      </c>
      <c r="J66" s="147">
        <v>0</v>
      </c>
      <c r="K66" s="147">
        <v>1120000000</v>
      </c>
      <c r="L66" s="147">
        <v>19250000</v>
      </c>
      <c r="M66" s="148">
        <v>1100750000</v>
      </c>
      <c r="N66" s="8"/>
      <c r="O66" s="8"/>
    </row>
    <row r="67" spans="1:15" s="107" customFormat="1" ht="26.45" hidden="1" customHeight="1">
      <c r="A67" s="108" t="s">
        <v>128</v>
      </c>
      <c r="B67" s="112" t="s">
        <v>72</v>
      </c>
      <c r="C67" s="113"/>
      <c r="D67" s="113"/>
      <c r="E67" s="113">
        <v>0</v>
      </c>
      <c r="F67" s="113"/>
      <c r="G67" s="113"/>
      <c r="H67" s="113"/>
      <c r="I67" s="113"/>
      <c r="J67" s="113">
        <v>0</v>
      </c>
      <c r="K67" s="113">
        <v>0</v>
      </c>
      <c r="L67" s="113">
        <v>0</v>
      </c>
      <c r="M67" s="114">
        <v>0</v>
      </c>
      <c r="N67" s="8"/>
      <c r="O67" s="8"/>
    </row>
    <row r="68" spans="1:15" s="107" customFormat="1" ht="25.9" hidden="1" customHeight="1">
      <c r="A68" s="108" t="s">
        <v>226</v>
      </c>
      <c r="B68" s="112" t="s">
        <v>203</v>
      </c>
      <c r="C68" s="113"/>
      <c r="D68" s="113"/>
      <c r="E68" s="113">
        <v>0</v>
      </c>
      <c r="F68" s="113"/>
      <c r="G68" s="113"/>
      <c r="H68" s="113"/>
      <c r="I68" s="113"/>
      <c r="J68" s="113">
        <v>0</v>
      </c>
      <c r="K68" s="113">
        <v>0</v>
      </c>
      <c r="L68" s="113">
        <v>0</v>
      </c>
      <c r="M68" s="114">
        <v>0</v>
      </c>
      <c r="N68" s="8"/>
      <c r="O68" s="8"/>
    </row>
    <row r="69" spans="1:15" s="107" customFormat="1" ht="18" hidden="1" customHeight="1">
      <c r="A69" s="108" t="s">
        <v>129</v>
      </c>
      <c r="B69" s="112" t="s">
        <v>73</v>
      </c>
      <c r="C69" s="113"/>
      <c r="D69" s="113"/>
      <c r="E69" s="113">
        <v>0</v>
      </c>
      <c r="F69" s="113"/>
      <c r="G69" s="113"/>
      <c r="H69" s="113"/>
      <c r="I69" s="113"/>
      <c r="J69" s="113">
        <v>0</v>
      </c>
      <c r="K69" s="113">
        <v>0</v>
      </c>
      <c r="L69" s="113">
        <v>0</v>
      </c>
      <c r="M69" s="114">
        <v>0</v>
      </c>
      <c r="N69" s="8"/>
      <c r="O69" s="8"/>
    </row>
    <row r="70" spans="1:15" s="107" customFormat="1" ht="22.9" customHeight="1">
      <c r="A70" s="108" t="s">
        <v>130</v>
      </c>
      <c r="B70" s="112" t="s">
        <v>74</v>
      </c>
      <c r="C70" s="149">
        <v>820000000</v>
      </c>
      <c r="D70" s="113"/>
      <c r="E70" s="113">
        <v>820000000</v>
      </c>
      <c r="F70" s="113">
        <v>19250000</v>
      </c>
      <c r="G70" s="113"/>
      <c r="H70" s="113"/>
      <c r="I70" s="113"/>
      <c r="J70" s="113">
        <v>0</v>
      </c>
      <c r="K70" s="113">
        <v>820000000</v>
      </c>
      <c r="L70" s="113">
        <v>19250000</v>
      </c>
      <c r="M70" s="114">
        <v>800750000</v>
      </c>
      <c r="N70" s="8"/>
      <c r="O70" s="8"/>
    </row>
    <row r="71" spans="1:15" s="107" customFormat="1" ht="24">
      <c r="A71" s="108" t="s">
        <v>204</v>
      </c>
      <c r="B71" s="112" t="s">
        <v>205</v>
      </c>
      <c r="C71" s="113"/>
      <c r="D71" s="113">
        <v>250000000</v>
      </c>
      <c r="E71" s="113">
        <v>250000000</v>
      </c>
      <c r="F71" s="113">
        <v>0</v>
      </c>
      <c r="G71" s="113"/>
      <c r="H71" s="113"/>
      <c r="I71" s="113"/>
      <c r="J71" s="113">
        <v>0</v>
      </c>
      <c r="K71" s="113">
        <v>250000000</v>
      </c>
      <c r="L71" s="113">
        <v>0</v>
      </c>
      <c r="M71" s="114">
        <v>250000000</v>
      </c>
      <c r="N71" s="8"/>
      <c r="O71" s="8"/>
    </row>
    <row r="72" spans="1:15" s="107" customFormat="1" ht="12" hidden="1" customHeight="1">
      <c r="A72" s="108" t="s">
        <v>130</v>
      </c>
      <c r="B72" s="112" t="s">
        <v>240</v>
      </c>
      <c r="C72" s="113"/>
      <c r="D72" s="113"/>
      <c r="E72" s="113">
        <v>0</v>
      </c>
      <c r="F72" s="113"/>
      <c r="G72" s="113"/>
      <c r="H72" s="113"/>
      <c r="I72" s="113"/>
      <c r="J72" s="113">
        <v>0</v>
      </c>
      <c r="K72" s="113">
        <v>0</v>
      </c>
      <c r="L72" s="113">
        <v>0</v>
      </c>
      <c r="M72" s="114">
        <v>0</v>
      </c>
      <c r="N72" s="8"/>
      <c r="O72" s="8"/>
    </row>
    <row r="73" spans="1:15" s="107" customFormat="1" ht="24">
      <c r="A73" s="108" t="s">
        <v>131</v>
      </c>
      <c r="B73" s="112" t="s">
        <v>59</v>
      </c>
      <c r="C73" s="149">
        <v>50000000</v>
      </c>
      <c r="D73" s="113"/>
      <c r="E73" s="113">
        <v>50000000</v>
      </c>
      <c r="F73" s="113">
        <v>0</v>
      </c>
      <c r="G73" s="113"/>
      <c r="H73" s="113"/>
      <c r="I73" s="113"/>
      <c r="J73" s="113">
        <v>0</v>
      </c>
      <c r="K73" s="113">
        <v>50000000</v>
      </c>
      <c r="L73" s="113">
        <v>0</v>
      </c>
      <c r="M73" s="114">
        <v>50000000</v>
      </c>
      <c r="N73" s="8"/>
      <c r="O73" s="8"/>
    </row>
    <row r="74" spans="1:15" s="107" customFormat="1" ht="12" hidden="1" customHeight="1">
      <c r="A74" s="108" t="s">
        <v>206</v>
      </c>
      <c r="B74" s="112" t="s">
        <v>207</v>
      </c>
      <c r="C74" s="113"/>
      <c r="D74" s="113"/>
      <c r="E74" s="113">
        <v>0</v>
      </c>
      <c r="F74" s="113"/>
      <c r="G74" s="113"/>
      <c r="H74" s="113"/>
      <c r="I74" s="113"/>
      <c r="J74" s="113">
        <v>0</v>
      </c>
      <c r="K74" s="113">
        <v>0</v>
      </c>
      <c r="L74" s="113">
        <v>0</v>
      </c>
      <c r="M74" s="114">
        <v>0</v>
      </c>
      <c r="N74" s="8"/>
      <c r="O74" s="8"/>
    </row>
    <row r="75" spans="1:15" s="107" customFormat="1" ht="12">
      <c r="A75" s="108"/>
      <c r="B75" s="112"/>
      <c r="C75" s="113"/>
      <c r="D75" s="113" t="s">
        <v>132</v>
      </c>
      <c r="E75" s="113"/>
      <c r="F75" s="113"/>
      <c r="G75" s="113"/>
      <c r="H75" s="113"/>
      <c r="I75" s="113"/>
      <c r="J75" s="113"/>
      <c r="K75" s="113"/>
      <c r="L75" s="113"/>
      <c r="M75" s="114"/>
      <c r="N75" s="8"/>
      <c r="O75" s="8"/>
    </row>
    <row r="76" spans="1:15" s="111" customFormat="1" ht="24">
      <c r="A76" s="109"/>
      <c r="B76" s="110" t="s">
        <v>75</v>
      </c>
      <c r="C76" s="147">
        <v>1161991727</v>
      </c>
      <c r="D76" s="147">
        <v>720870847</v>
      </c>
      <c r="E76" s="147">
        <v>1882862574</v>
      </c>
      <c r="F76" s="147">
        <v>310286833</v>
      </c>
      <c r="G76" s="147">
        <v>0</v>
      </c>
      <c r="H76" s="147">
        <v>0</v>
      </c>
      <c r="I76" s="147">
        <v>0</v>
      </c>
      <c r="J76" s="147">
        <v>0</v>
      </c>
      <c r="K76" s="147">
        <v>1882862574</v>
      </c>
      <c r="L76" s="147">
        <v>310286833</v>
      </c>
      <c r="M76" s="148">
        <v>1572575741</v>
      </c>
      <c r="N76" s="8"/>
      <c r="O76" s="8"/>
    </row>
    <row r="77" spans="1:15" s="107" customFormat="1" ht="22.9" customHeight="1">
      <c r="A77" s="108" t="s">
        <v>133</v>
      </c>
      <c r="B77" s="112" t="s">
        <v>76</v>
      </c>
      <c r="C77" s="149">
        <v>200000000</v>
      </c>
      <c r="D77" s="113"/>
      <c r="E77" s="113">
        <v>200000000</v>
      </c>
      <c r="F77" s="113">
        <v>0</v>
      </c>
      <c r="G77" s="113"/>
      <c r="H77" s="113"/>
      <c r="I77" s="113"/>
      <c r="J77" s="113">
        <v>0</v>
      </c>
      <c r="K77" s="113">
        <v>200000000</v>
      </c>
      <c r="L77" s="113">
        <v>0</v>
      </c>
      <c r="M77" s="114">
        <v>200000000</v>
      </c>
      <c r="N77" s="8"/>
      <c r="O77" s="8"/>
    </row>
    <row r="78" spans="1:15" s="107" customFormat="1" ht="24" hidden="1" customHeight="1">
      <c r="A78" s="108" t="s">
        <v>212</v>
      </c>
      <c r="B78" s="112" t="s">
        <v>255</v>
      </c>
      <c r="C78" s="113"/>
      <c r="D78" s="113"/>
      <c r="E78" s="113">
        <v>0</v>
      </c>
      <c r="F78" s="113">
        <v>0</v>
      </c>
      <c r="G78" s="113"/>
      <c r="H78" s="113"/>
      <c r="I78" s="113"/>
      <c r="J78" s="113">
        <v>0</v>
      </c>
      <c r="K78" s="113">
        <v>0</v>
      </c>
      <c r="L78" s="113">
        <v>0</v>
      </c>
      <c r="M78" s="114">
        <v>0</v>
      </c>
      <c r="N78" s="8"/>
      <c r="O78" s="8"/>
    </row>
    <row r="79" spans="1:15" s="107" customFormat="1" ht="13.15" hidden="1" customHeight="1">
      <c r="A79" s="108" t="s">
        <v>134</v>
      </c>
      <c r="B79" s="112" t="s">
        <v>77</v>
      </c>
      <c r="C79" s="149"/>
      <c r="D79" s="113"/>
      <c r="E79" s="113">
        <v>0</v>
      </c>
      <c r="F79" s="113"/>
      <c r="G79" s="113"/>
      <c r="H79" s="113"/>
      <c r="I79" s="113"/>
      <c r="J79" s="113">
        <v>0</v>
      </c>
      <c r="K79" s="113">
        <v>0</v>
      </c>
      <c r="L79" s="113">
        <v>0</v>
      </c>
      <c r="M79" s="114">
        <v>0</v>
      </c>
      <c r="N79" s="8"/>
      <c r="O79" s="8"/>
    </row>
    <row r="80" spans="1:15" s="107" customFormat="1" ht="13.15" customHeight="1">
      <c r="A80" s="108" t="s">
        <v>135</v>
      </c>
      <c r="B80" s="112" t="s">
        <v>78</v>
      </c>
      <c r="C80" s="149">
        <v>961991727</v>
      </c>
      <c r="D80" s="113"/>
      <c r="E80" s="113">
        <v>961991727</v>
      </c>
      <c r="F80" s="113">
        <v>310286833</v>
      </c>
      <c r="G80" s="113"/>
      <c r="H80" s="113"/>
      <c r="I80" s="113"/>
      <c r="J80" s="113">
        <v>0</v>
      </c>
      <c r="K80" s="113">
        <v>961991727</v>
      </c>
      <c r="L80" s="113">
        <v>310286833</v>
      </c>
      <c r="M80" s="114">
        <v>651704894</v>
      </c>
      <c r="N80" s="8"/>
      <c r="O80" s="8"/>
    </row>
    <row r="81" spans="1:15" s="107" customFormat="1" ht="21" hidden="1" customHeight="1">
      <c r="A81" s="108" t="s">
        <v>136</v>
      </c>
      <c r="B81" s="112" t="s">
        <v>213</v>
      </c>
      <c r="C81" s="113"/>
      <c r="D81" s="113"/>
      <c r="E81" s="113">
        <v>0</v>
      </c>
      <c r="F81" s="113"/>
      <c r="G81" s="113"/>
      <c r="H81" s="113"/>
      <c r="I81" s="113"/>
      <c r="J81" s="113">
        <v>0</v>
      </c>
      <c r="K81" s="113">
        <v>0</v>
      </c>
      <c r="L81" s="113">
        <v>0</v>
      </c>
      <c r="M81" s="114">
        <v>0</v>
      </c>
      <c r="N81" s="8"/>
      <c r="O81" s="8"/>
    </row>
    <row r="82" spans="1:15" s="107" customFormat="1" ht="23.45" customHeight="1">
      <c r="A82" s="108" t="s">
        <v>136</v>
      </c>
      <c r="B82" s="112" t="s">
        <v>137</v>
      </c>
      <c r="C82" s="113"/>
      <c r="D82" s="113">
        <v>720870847</v>
      </c>
      <c r="E82" s="113">
        <v>720870847</v>
      </c>
      <c r="F82" s="113">
        <v>0</v>
      </c>
      <c r="G82" s="113"/>
      <c r="H82" s="113"/>
      <c r="I82" s="113"/>
      <c r="J82" s="113">
        <v>0</v>
      </c>
      <c r="K82" s="113">
        <v>720870847</v>
      </c>
      <c r="L82" s="113">
        <v>0</v>
      </c>
      <c r="M82" s="114">
        <v>720870847</v>
      </c>
      <c r="N82" s="8"/>
      <c r="O82" s="8"/>
    </row>
    <row r="83" spans="1:15" s="107" customFormat="1" ht="12">
      <c r="A83" s="108"/>
      <c r="B83" s="112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4"/>
      <c r="N83" s="8"/>
      <c r="O83" s="8"/>
    </row>
    <row r="84" spans="1:15" s="111" customFormat="1" ht="13.9" customHeight="1">
      <c r="A84" s="109"/>
      <c r="B84" s="110" t="s">
        <v>79</v>
      </c>
      <c r="C84" s="147">
        <v>1467752627</v>
      </c>
      <c r="D84" s="147">
        <v>3972447716</v>
      </c>
      <c r="E84" s="147">
        <v>5440200343</v>
      </c>
      <c r="F84" s="147">
        <v>1683652189</v>
      </c>
      <c r="G84" s="147">
        <v>0</v>
      </c>
      <c r="H84" s="147">
        <v>0</v>
      </c>
      <c r="I84" s="147">
        <v>0</v>
      </c>
      <c r="J84" s="147">
        <v>0</v>
      </c>
      <c r="K84" s="147">
        <v>5440200343</v>
      </c>
      <c r="L84" s="147">
        <v>1683652189</v>
      </c>
      <c r="M84" s="148">
        <v>3756548154</v>
      </c>
      <c r="N84" s="8"/>
      <c r="O84" s="8"/>
    </row>
    <row r="85" spans="1:15" s="107" customFormat="1" ht="21.6" customHeight="1">
      <c r="A85" s="108" t="s">
        <v>138</v>
      </c>
      <c r="B85" s="112" t="s">
        <v>80</v>
      </c>
      <c r="C85" s="149">
        <v>116000000</v>
      </c>
      <c r="D85" s="113"/>
      <c r="E85" s="113">
        <v>116000000</v>
      </c>
      <c r="F85" s="113">
        <v>94999996</v>
      </c>
      <c r="G85" s="113"/>
      <c r="H85" s="113"/>
      <c r="I85" s="113"/>
      <c r="J85" s="113">
        <v>0</v>
      </c>
      <c r="K85" s="113">
        <v>116000000</v>
      </c>
      <c r="L85" s="113">
        <v>94999996</v>
      </c>
      <c r="M85" s="114">
        <v>21000004</v>
      </c>
      <c r="N85" s="8"/>
      <c r="O85" s="8"/>
    </row>
    <row r="86" spans="1:15" s="107" customFormat="1" ht="24.6" hidden="1" customHeight="1">
      <c r="A86" s="108" t="s">
        <v>208</v>
      </c>
      <c r="B86" s="112" t="s">
        <v>209</v>
      </c>
      <c r="C86" s="113"/>
      <c r="D86" s="113"/>
      <c r="E86" s="113">
        <v>0</v>
      </c>
      <c r="F86" s="113">
        <v>0</v>
      </c>
      <c r="G86" s="113"/>
      <c r="H86" s="113"/>
      <c r="I86" s="113"/>
      <c r="J86" s="113">
        <v>0</v>
      </c>
      <c r="K86" s="113">
        <v>0</v>
      </c>
      <c r="L86" s="113">
        <v>0</v>
      </c>
      <c r="M86" s="114">
        <v>0</v>
      </c>
      <c r="N86" s="8"/>
      <c r="O86" s="8"/>
    </row>
    <row r="87" spans="1:15" s="107" customFormat="1" ht="24">
      <c r="A87" s="108" t="s">
        <v>139</v>
      </c>
      <c r="B87" s="112" t="s">
        <v>60</v>
      </c>
      <c r="C87" s="149">
        <v>1270000000</v>
      </c>
      <c r="D87" s="113">
        <v>3270018763</v>
      </c>
      <c r="E87" s="113">
        <v>4540018763</v>
      </c>
      <c r="F87" s="113">
        <v>1084281172</v>
      </c>
      <c r="G87" s="113"/>
      <c r="H87" s="113"/>
      <c r="I87" s="113"/>
      <c r="J87" s="113">
        <v>0</v>
      </c>
      <c r="K87" s="113">
        <v>4540018763</v>
      </c>
      <c r="L87" s="113">
        <v>1084281172</v>
      </c>
      <c r="M87" s="114">
        <v>3455737591</v>
      </c>
      <c r="N87" s="8"/>
      <c r="O87" s="8"/>
    </row>
    <row r="88" spans="1:15" s="107" customFormat="1" ht="35.450000000000003" customHeight="1">
      <c r="A88" s="108" t="s">
        <v>140</v>
      </c>
      <c r="B88" s="112" t="s">
        <v>221</v>
      </c>
      <c r="C88" s="113"/>
      <c r="D88" s="113">
        <v>572639758</v>
      </c>
      <c r="E88" s="113">
        <v>572639758</v>
      </c>
      <c r="F88" s="113">
        <v>336353904</v>
      </c>
      <c r="G88" s="113"/>
      <c r="H88" s="113"/>
      <c r="I88" s="113"/>
      <c r="J88" s="113">
        <v>0</v>
      </c>
      <c r="K88" s="113">
        <v>572639758</v>
      </c>
      <c r="L88" s="113">
        <v>336353904</v>
      </c>
      <c r="M88" s="114">
        <v>236285854</v>
      </c>
      <c r="N88" s="8"/>
      <c r="O88" s="8"/>
    </row>
    <row r="89" spans="1:15" s="107" customFormat="1" ht="12" hidden="1" customHeight="1">
      <c r="A89" s="108" t="s">
        <v>229</v>
      </c>
      <c r="B89" s="112" t="s">
        <v>61</v>
      </c>
      <c r="C89" s="113"/>
      <c r="D89" s="113"/>
      <c r="E89" s="113"/>
      <c r="F89" s="113"/>
      <c r="G89" s="113"/>
      <c r="H89" s="113"/>
      <c r="I89" s="113">
        <v>0</v>
      </c>
      <c r="J89" s="113"/>
      <c r="K89" s="113">
        <v>0</v>
      </c>
      <c r="L89" s="113">
        <v>0</v>
      </c>
      <c r="M89" s="114">
        <v>0</v>
      </c>
      <c r="N89" s="8"/>
      <c r="O89" s="8"/>
    </row>
    <row r="90" spans="1:15" s="107" customFormat="1" ht="12" hidden="1" customHeight="1">
      <c r="A90" s="108" t="s">
        <v>216</v>
      </c>
      <c r="B90" s="112" t="s">
        <v>215</v>
      </c>
      <c r="C90" s="113"/>
      <c r="D90" s="113"/>
      <c r="E90" s="113">
        <v>0</v>
      </c>
      <c r="F90" s="113"/>
      <c r="G90" s="113"/>
      <c r="H90" s="113"/>
      <c r="I90" s="113">
        <v>0</v>
      </c>
      <c r="J90" s="113"/>
      <c r="K90" s="113">
        <v>0</v>
      </c>
      <c r="L90" s="113">
        <v>0</v>
      </c>
      <c r="M90" s="114">
        <v>0</v>
      </c>
      <c r="N90" s="8"/>
      <c r="O90" s="8"/>
    </row>
    <row r="91" spans="1:15" s="107" customFormat="1" ht="12" hidden="1" customHeight="1">
      <c r="A91" s="108" t="s">
        <v>219</v>
      </c>
      <c r="B91" s="112" t="s">
        <v>218</v>
      </c>
      <c r="C91" s="113"/>
      <c r="D91" s="113"/>
      <c r="E91" s="113">
        <v>0</v>
      </c>
      <c r="F91" s="113"/>
      <c r="G91" s="113"/>
      <c r="H91" s="113"/>
      <c r="I91" s="113">
        <v>0</v>
      </c>
      <c r="J91" s="113"/>
      <c r="K91" s="113">
        <v>0</v>
      </c>
      <c r="L91" s="113">
        <v>0</v>
      </c>
      <c r="M91" s="114">
        <v>0</v>
      </c>
      <c r="N91" s="8"/>
      <c r="O91" s="8"/>
    </row>
    <row r="92" spans="1:15" s="107" customFormat="1" ht="59.25" customHeight="1">
      <c r="A92" s="108" t="s">
        <v>258</v>
      </c>
      <c r="B92" s="112" t="s">
        <v>220</v>
      </c>
      <c r="C92" s="113">
        <v>81752627</v>
      </c>
      <c r="D92" s="113"/>
      <c r="E92" s="113">
        <v>81752627</v>
      </c>
      <c r="F92" s="113">
        <v>81752627</v>
      </c>
      <c r="G92" s="113"/>
      <c r="H92" s="113"/>
      <c r="I92" s="113">
        <v>0</v>
      </c>
      <c r="J92" s="113"/>
      <c r="K92" s="113">
        <v>81752627</v>
      </c>
      <c r="L92" s="113">
        <v>81752627</v>
      </c>
      <c r="M92" s="114">
        <v>0</v>
      </c>
      <c r="N92" s="8"/>
      <c r="O92" s="8"/>
    </row>
    <row r="93" spans="1:15" s="107" customFormat="1" ht="60">
      <c r="A93" s="108" t="s">
        <v>285</v>
      </c>
      <c r="B93" s="112" t="s">
        <v>220</v>
      </c>
      <c r="C93" s="113"/>
      <c r="D93" s="113">
        <v>129789195</v>
      </c>
      <c r="E93" s="113">
        <v>129789195</v>
      </c>
      <c r="F93" s="113">
        <v>86264490</v>
      </c>
      <c r="G93" s="113"/>
      <c r="H93" s="113"/>
      <c r="I93" s="113">
        <v>0</v>
      </c>
      <c r="J93" s="113"/>
      <c r="K93" s="113">
        <v>129789195</v>
      </c>
      <c r="L93" s="113">
        <v>86264490</v>
      </c>
      <c r="M93" s="114">
        <v>43524705</v>
      </c>
      <c r="N93" s="8"/>
      <c r="O93" s="8"/>
    </row>
    <row r="94" spans="1:15" s="107" customFormat="1" ht="12">
      <c r="A94" s="108"/>
      <c r="B94" s="112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4"/>
      <c r="N94" s="8"/>
      <c r="O94" s="8"/>
    </row>
    <row r="95" spans="1:15" s="111" customFormat="1" ht="24.6" customHeight="1">
      <c r="A95" s="109"/>
      <c r="B95" s="110" t="s">
        <v>62</v>
      </c>
      <c r="C95" s="147">
        <v>2265523494</v>
      </c>
      <c r="D95" s="147">
        <v>870000000</v>
      </c>
      <c r="E95" s="147">
        <v>3135523494</v>
      </c>
      <c r="F95" s="147">
        <v>1992301702</v>
      </c>
      <c r="G95" s="147">
        <v>0</v>
      </c>
      <c r="H95" s="147">
        <v>0</v>
      </c>
      <c r="I95" s="147">
        <v>0</v>
      </c>
      <c r="J95" s="147">
        <v>0</v>
      </c>
      <c r="K95" s="147">
        <v>3135523494</v>
      </c>
      <c r="L95" s="147">
        <v>1992301702</v>
      </c>
      <c r="M95" s="148">
        <v>1143221792</v>
      </c>
      <c r="N95" s="8"/>
      <c r="O95" s="8"/>
    </row>
    <row r="96" spans="1:15" s="107" customFormat="1" ht="48">
      <c r="A96" s="108" t="s">
        <v>111</v>
      </c>
      <c r="B96" s="112" t="s">
        <v>63</v>
      </c>
      <c r="C96" s="149">
        <v>1392532977</v>
      </c>
      <c r="D96" s="113">
        <v>550000000</v>
      </c>
      <c r="E96" s="113">
        <v>1942532977</v>
      </c>
      <c r="F96" s="113">
        <v>1563485857</v>
      </c>
      <c r="G96" s="113"/>
      <c r="H96" s="113"/>
      <c r="I96" s="113"/>
      <c r="J96" s="113">
        <v>0</v>
      </c>
      <c r="K96" s="113">
        <v>1942532977</v>
      </c>
      <c r="L96" s="113">
        <v>1563485857</v>
      </c>
      <c r="M96" s="114">
        <v>379047120</v>
      </c>
      <c r="N96" s="8"/>
      <c r="O96" s="8"/>
    </row>
    <row r="97" spans="1:15" s="107" customFormat="1" ht="51.6" customHeight="1">
      <c r="A97" s="108" t="s">
        <v>141</v>
      </c>
      <c r="B97" s="112" t="s">
        <v>224</v>
      </c>
      <c r="C97" s="113"/>
      <c r="D97" s="113">
        <v>250000000</v>
      </c>
      <c r="E97" s="113">
        <v>250000000</v>
      </c>
      <c r="F97" s="113">
        <v>0</v>
      </c>
      <c r="G97" s="113"/>
      <c r="H97" s="113"/>
      <c r="I97" s="113"/>
      <c r="J97" s="113">
        <v>0</v>
      </c>
      <c r="K97" s="113">
        <v>250000000</v>
      </c>
      <c r="L97" s="113">
        <v>0</v>
      </c>
      <c r="M97" s="114">
        <v>250000000</v>
      </c>
      <c r="N97" s="8"/>
      <c r="O97" s="8"/>
    </row>
    <row r="98" spans="1:15" s="107" customFormat="1" ht="13.9" customHeight="1">
      <c r="A98" s="108" t="s">
        <v>142</v>
      </c>
      <c r="B98" s="112" t="s">
        <v>81</v>
      </c>
      <c r="C98" s="149">
        <v>10000000</v>
      </c>
      <c r="D98" s="113"/>
      <c r="E98" s="113">
        <v>10000000</v>
      </c>
      <c r="F98" s="113">
        <v>4989631</v>
      </c>
      <c r="G98" s="113"/>
      <c r="H98" s="113"/>
      <c r="I98" s="113"/>
      <c r="J98" s="113">
        <v>0</v>
      </c>
      <c r="K98" s="113">
        <v>10000000</v>
      </c>
      <c r="L98" s="113">
        <v>4989631</v>
      </c>
      <c r="M98" s="114">
        <v>5010369</v>
      </c>
      <c r="N98" s="8"/>
      <c r="O98" s="8"/>
    </row>
    <row r="99" spans="1:15" s="107" customFormat="1" ht="13.9" customHeight="1">
      <c r="A99" s="108" t="s">
        <v>143</v>
      </c>
      <c r="B99" s="112" t="s">
        <v>214</v>
      </c>
      <c r="C99" s="113"/>
      <c r="D99" s="113">
        <v>70000000</v>
      </c>
      <c r="E99" s="113">
        <v>70000000</v>
      </c>
      <c r="F99" s="113">
        <v>3500000</v>
      </c>
      <c r="G99" s="113"/>
      <c r="H99" s="113"/>
      <c r="I99" s="113"/>
      <c r="J99" s="113">
        <v>0</v>
      </c>
      <c r="K99" s="113">
        <v>70000000</v>
      </c>
      <c r="L99" s="113">
        <v>3500000</v>
      </c>
      <c r="M99" s="114">
        <v>66500000</v>
      </c>
      <c r="N99" s="8"/>
      <c r="O99" s="8"/>
    </row>
    <row r="100" spans="1:15" s="107" customFormat="1" ht="13.9" customHeight="1">
      <c r="A100" s="108" t="s">
        <v>144</v>
      </c>
      <c r="B100" s="112" t="s">
        <v>82</v>
      </c>
      <c r="C100" s="149">
        <v>862990517</v>
      </c>
      <c r="D100" s="113"/>
      <c r="E100" s="113">
        <v>862990517</v>
      </c>
      <c r="F100" s="113">
        <v>420326214</v>
      </c>
      <c r="G100" s="113"/>
      <c r="H100" s="113"/>
      <c r="I100" s="113"/>
      <c r="J100" s="113">
        <v>0</v>
      </c>
      <c r="K100" s="113">
        <v>862990517</v>
      </c>
      <c r="L100" s="113">
        <v>420326214</v>
      </c>
      <c r="M100" s="114">
        <v>442664303</v>
      </c>
      <c r="N100" s="8"/>
      <c r="O100" s="8"/>
    </row>
    <row r="101" spans="1:15" s="107" customFormat="1" ht="12">
      <c r="A101" s="108"/>
      <c r="B101" s="112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4"/>
      <c r="N101" s="8"/>
      <c r="O101" s="8"/>
    </row>
    <row r="102" spans="1:15" s="111" customFormat="1" ht="14.45" customHeight="1">
      <c r="A102" s="109"/>
      <c r="B102" s="110" t="s">
        <v>83</v>
      </c>
      <c r="C102" s="147">
        <v>541794323</v>
      </c>
      <c r="D102" s="147">
        <v>560424800</v>
      </c>
      <c r="E102" s="147">
        <v>1102219123</v>
      </c>
      <c r="F102" s="147">
        <v>739944090</v>
      </c>
      <c r="G102" s="147">
        <v>0</v>
      </c>
      <c r="H102" s="147">
        <v>0</v>
      </c>
      <c r="I102" s="147">
        <v>0</v>
      </c>
      <c r="J102" s="147">
        <v>0</v>
      </c>
      <c r="K102" s="147">
        <v>1102219123</v>
      </c>
      <c r="L102" s="147">
        <v>739944090</v>
      </c>
      <c r="M102" s="148">
        <v>362275033</v>
      </c>
      <c r="N102" s="8"/>
      <c r="O102" s="8"/>
    </row>
    <row r="103" spans="1:15" s="107" customFormat="1" ht="13.15" customHeight="1">
      <c r="A103" s="108" t="s">
        <v>145</v>
      </c>
      <c r="B103" s="112" t="s">
        <v>84</v>
      </c>
      <c r="C103" s="149">
        <v>100000000</v>
      </c>
      <c r="D103" s="113"/>
      <c r="E103" s="113">
        <v>100000000</v>
      </c>
      <c r="F103" s="113">
        <v>100000000</v>
      </c>
      <c r="G103" s="113"/>
      <c r="H103" s="113"/>
      <c r="I103" s="113"/>
      <c r="J103" s="113">
        <v>0</v>
      </c>
      <c r="K103" s="113">
        <v>100000000</v>
      </c>
      <c r="L103" s="113">
        <v>100000000</v>
      </c>
      <c r="M103" s="114">
        <v>0</v>
      </c>
      <c r="N103" s="8"/>
      <c r="O103" s="8"/>
    </row>
    <row r="104" spans="1:15" s="107" customFormat="1" ht="13.15" hidden="1" customHeight="1">
      <c r="A104" s="108" t="s">
        <v>200</v>
      </c>
      <c r="B104" s="112" t="s">
        <v>223</v>
      </c>
      <c r="C104" s="113"/>
      <c r="D104" s="113"/>
      <c r="E104" s="113">
        <v>0</v>
      </c>
      <c r="F104" s="113"/>
      <c r="G104" s="113"/>
      <c r="H104" s="113"/>
      <c r="I104" s="113"/>
      <c r="J104" s="113">
        <v>0</v>
      </c>
      <c r="K104" s="113">
        <v>0</v>
      </c>
      <c r="L104" s="113">
        <v>0</v>
      </c>
      <c r="M104" s="114">
        <v>0</v>
      </c>
      <c r="N104" s="8"/>
      <c r="O104" s="8"/>
    </row>
    <row r="105" spans="1:15" s="107" customFormat="1" ht="13.15" customHeight="1">
      <c r="A105" s="108" t="s">
        <v>146</v>
      </c>
      <c r="B105" s="112" t="s">
        <v>85</v>
      </c>
      <c r="C105" s="149">
        <v>290000000</v>
      </c>
      <c r="D105" s="113">
        <v>100000000</v>
      </c>
      <c r="E105" s="113">
        <v>390000000</v>
      </c>
      <c r="F105" s="113">
        <v>375265203</v>
      </c>
      <c r="G105" s="113"/>
      <c r="H105" s="113"/>
      <c r="I105" s="113"/>
      <c r="J105" s="113">
        <v>0</v>
      </c>
      <c r="K105" s="113">
        <v>390000000</v>
      </c>
      <c r="L105" s="113">
        <v>375265203</v>
      </c>
      <c r="M105" s="114">
        <v>14734797</v>
      </c>
      <c r="N105" s="8"/>
      <c r="O105" s="8"/>
    </row>
    <row r="106" spans="1:15" s="107" customFormat="1" ht="13.15" customHeight="1">
      <c r="A106" s="108" t="s">
        <v>147</v>
      </c>
      <c r="B106" s="112" t="s">
        <v>210</v>
      </c>
      <c r="C106" s="113"/>
      <c r="D106" s="113">
        <v>310424800</v>
      </c>
      <c r="E106" s="113">
        <v>310424800</v>
      </c>
      <c r="F106" s="113">
        <v>159028887</v>
      </c>
      <c r="G106" s="113"/>
      <c r="H106" s="113"/>
      <c r="I106" s="113"/>
      <c r="J106" s="113">
        <v>0</v>
      </c>
      <c r="K106" s="113">
        <v>310424800</v>
      </c>
      <c r="L106" s="113">
        <v>159028887</v>
      </c>
      <c r="M106" s="114">
        <v>151395913</v>
      </c>
      <c r="N106" s="8"/>
      <c r="O106" s="8"/>
    </row>
    <row r="107" spans="1:15" s="107" customFormat="1" ht="13.15" hidden="1" customHeight="1">
      <c r="A107" s="108" t="s">
        <v>148</v>
      </c>
      <c r="B107" s="112" t="s">
        <v>86</v>
      </c>
      <c r="C107" s="113"/>
      <c r="D107" s="113"/>
      <c r="E107" s="113">
        <v>0</v>
      </c>
      <c r="F107" s="113"/>
      <c r="G107" s="113"/>
      <c r="H107" s="113"/>
      <c r="I107" s="113"/>
      <c r="J107" s="113">
        <v>0</v>
      </c>
      <c r="K107" s="113">
        <v>0</v>
      </c>
      <c r="L107" s="113">
        <v>0</v>
      </c>
      <c r="M107" s="114">
        <v>0</v>
      </c>
      <c r="N107" s="8"/>
      <c r="O107" s="8"/>
    </row>
    <row r="108" spans="1:15" s="107" customFormat="1" ht="13.15" customHeight="1">
      <c r="A108" s="108" t="s">
        <v>149</v>
      </c>
      <c r="B108" s="112" t="s">
        <v>87</v>
      </c>
      <c r="C108" s="149">
        <v>151794323</v>
      </c>
      <c r="D108" s="113">
        <v>150000000</v>
      </c>
      <c r="E108" s="113">
        <v>301794323</v>
      </c>
      <c r="F108" s="113">
        <v>105650000</v>
      </c>
      <c r="G108" s="113" t="s">
        <v>227</v>
      </c>
      <c r="H108" s="113"/>
      <c r="I108" s="113"/>
      <c r="J108" s="113">
        <v>0</v>
      </c>
      <c r="K108" s="113">
        <v>301794323</v>
      </c>
      <c r="L108" s="113">
        <v>105650000</v>
      </c>
      <c r="M108" s="114">
        <v>196144323</v>
      </c>
      <c r="N108" s="8"/>
      <c r="O108" s="8"/>
    </row>
    <row r="109" spans="1:15" s="107" customFormat="1" ht="13.15" hidden="1" customHeight="1">
      <c r="A109" s="108" t="s">
        <v>150</v>
      </c>
      <c r="B109" s="112" t="s">
        <v>211</v>
      </c>
      <c r="C109" s="113"/>
      <c r="D109" s="113"/>
      <c r="E109" s="113">
        <v>0</v>
      </c>
      <c r="F109" s="113"/>
      <c r="G109" s="113"/>
      <c r="H109" s="113"/>
      <c r="I109" s="113"/>
      <c r="J109" s="113">
        <v>0</v>
      </c>
      <c r="K109" s="113">
        <v>0</v>
      </c>
      <c r="L109" s="113">
        <v>0</v>
      </c>
      <c r="M109" s="114">
        <v>0</v>
      </c>
      <c r="N109" s="8"/>
      <c r="O109" s="8"/>
    </row>
    <row r="110" spans="1:15" s="107" customFormat="1" ht="13.15" hidden="1" customHeight="1">
      <c r="A110" s="108" t="s">
        <v>151</v>
      </c>
      <c r="B110" s="112" t="s">
        <v>88</v>
      </c>
      <c r="C110" s="113"/>
      <c r="D110" s="113"/>
      <c r="E110" s="113">
        <v>0</v>
      </c>
      <c r="F110" s="113"/>
      <c r="G110" s="113"/>
      <c r="H110" s="113"/>
      <c r="I110" s="113"/>
      <c r="J110" s="113">
        <v>0</v>
      </c>
      <c r="K110" s="113">
        <v>0</v>
      </c>
      <c r="L110" s="113">
        <v>0</v>
      </c>
      <c r="M110" s="114">
        <v>0</v>
      </c>
      <c r="N110" s="8"/>
      <c r="O110" s="8"/>
    </row>
    <row r="111" spans="1:15" s="107" customFormat="1" ht="12" hidden="1">
      <c r="A111" s="108"/>
      <c r="B111" s="112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4"/>
      <c r="N111" s="8"/>
      <c r="O111" s="8"/>
    </row>
    <row r="112" spans="1:15" s="107" customFormat="1" ht="12" hidden="1" customHeight="1">
      <c r="A112" s="115"/>
      <c r="B112" s="150" t="s">
        <v>237</v>
      </c>
      <c r="C112" s="151">
        <v>0</v>
      </c>
      <c r="D112" s="151">
        <v>447955946</v>
      </c>
      <c r="E112" s="151">
        <v>447955946</v>
      </c>
      <c r="F112" s="152">
        <v>113291766</v>
      </c>
      <c r="G112" s="151">
        <v>0</v>
      </c>
      <c r="H112" s="151">
        <v>0</v>
      </c>
      <c r="I112" s="151">
        <v>0</v>
      </c>
      <c r="J112" s="151">
        <v>0</v>
      </c>
      <c r="K112" s="151">
        <v>447955946</v>
      </c>
      <c r="L112" s="151">
        <v>113291766</v>
      </c>
      <c r="M112" s="153">
        <v>334664180</v>
      </c>
      <c r="N112" s="8"/>
      <c r="O112" s="8"/>
    </row>
    <row r="113" spans="1:15" s="107" customFormat="1" ht="12" hidden="1" customHeight="1">
      <c r="A113" s="108"/>
      <c r="B113" s="154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4"/>
      <c r="N113" s="8"/>
      <c r="O113" s="8"/>
    </row>
    <row r="114" spans="1:15" s="107" customFormat="1" ht="12" hidden="1" customHeight="1">
      <c r="A114" s="68"/>
      <c r="B114" s="116" t="s">
        <v>246</v>
      </c>
      <c r="C114" s="117">
        <v>0</v>
      </c>
      <c r="D114" s="117">
        <v>0</v>
      </c>
      <c r="E114" s="117">
        <v>0</v>
      </c>
      <c r="F114" s="118">
        <v>0</v>
      </c>
      <c r="G114" s="117">
        <v>0</v>
      </c>
      <c r="H114" s="117">
        <v>0</v>
      </c>
      <c r="I114" s="117">
        <v>0</v>
      </c>
      <c r="J114" s="117">
        <v>0</v>
      </c>
      <c r="K114" s="117">
        <v>0</v>
      </c>
      <c r="L114" s="117">
        <v>0</v>
      </c>
      <c r="M114" s="119">
        <v>0</v>
      </c>
      <c r="N114" s="8"/>
      <c r="O114" s="8"/>
    </row>
    <row r="115" spans="1:15" s="107" customFormat="1" ht="12" hidden="1" customHeight="1">
      <c r="A115" s="108"/>
      <c r="B115" s="112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4"/>
      <c r="N115" s="8"/>
      <c r="O115" s="8"/>
    </row>
    <row r="116" spans="1:15" s="107" customFormat="1" ht="43.9" hidden="1" customHeight="1">
      <c r="A116" s="12" t="s">
        <v>233</v>
      </c>
      <c r="B116" s="60" t="s">
        <v>234</v>
      </c>
      <c r="C116" s="113"/>
      <c r="D116" s="113"/>
      <c r="E116" s="113">
        <v>0</v>
      </c>
      <c r="F116" s="113"/>
      <c r="G116" s="113">
        <v>0</v>
      </c>
      <c r="H116" s="113">
        <v>0</v>
      </c>
      <c r="I116" s="113">
        <v>0</v>
      </c>
      <c r="J116" s="113">
        <v>0</v>
      </c>
      <c r="K116" s="113">
        <v>0</v>
      </c>
      <c r="L116" s="113">
        <v>0</v>
      </c>
      <c r="M116" s="114">
        <v>0</v>
      </c>
      <c r="N116" s="8"/>
      <c r="O116" s="8"/>
    </row>
    <row r="117" spans="1:15" s="107" customFormat="1" ht="12" hidden="1">
      <c r="A117" s="12"/>
      <c r="B117" s="60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4"/>
      <c r="N117" s="8"/>
      <c r="O117" s="8"/>
    </row>
    <row r="118" spans="1:15" s="111" customFormat="1" ht="30.6" customHeight="1">
      <c r="A118" s="120"/>
      <c r="B118" s="155" t="s">
        <v>253</v>
      </c>
      <c r="C118" s="156"/>
      <c r="D118" s="156">
        <v>447955946</v>
      </c>
      <c r="E118" s="156">
        <v>447955946</v>
      </c>
      <c r="F118" s="156">
        <v>113291766</v>
      </c>
      <c r="G118" s="156">
        <v>0</v>
      </c>
      <c r="H118" s="156">
        <v>0</v>
      </c>
      <c r="I118" s="156">
        <v>0</v>
      </c>
      <c r="J118" s="156">
        <v>0</v>
      </c>
      <c r="K118" s="156">
        <v>447955946</v>
      </c>
      <c r="L118" s="156">
        <v>113291766</v>
      </c>
      <c r="M118" s="157">
        <v>334664180</v>
      </c>
      <c r="N118" s="16"/>
      <c r="O118" s="16"/>
    </row>
    <row r="119" spans="1:15" s="107" customFormat="1" ht="12">
      <c r="A119" s="108" t="s">
        <v>269</v>
      </c>
      <c r="B119" s="112" t="s">
        <v>254</v>
      </c>
      <c r="C119" s="113"/>
      <c r="D119" s="113">
        <v>39009279</v>
      </c>
      <c r="E119" s="113">
        <v>39009279</v>
      </c>
      <c r="F119" s="113"/>
      <c r="G119" s="113"/>
      <c r="H119" s="113"/>
      <c r="I119" s="113"/>
      <c r="J119" s="113"/>
      <c r="K119" s="113">
        <v>39009279</v>
      </c>
      <c r="L119" s="113">
        <v>0</v>
      </c>
      <c r="M119" s="114">
        <v>39009279</v>
      </c>
      <c r="N119" s="8"/>
      <c r="O119" s="8"/>
    </row>
    <row r="120" spans="1:15" s="107" customFormat="1" ht="12">
      <c r="A120" s="108" t="s">
        <v>270</v>
      </c>
      <c r="B120" s="112" t="s">
        <v>253</v>
      </c>
      <c r="C120" s="113"/>
      <c r="D120" s="113"/>
      <c r="E120" s="113">
        <v>0</v>
      </c>
      <c r="F120" s="113"/>
      <c r="G120" s="113"/>
      <c r="H120" s="113"/>
      <c r="I120" s="113"/>
      <c r="J120" s="113"/>
      <c r="K120" s="113">
        <v>0</v>
      </c>
      <c r="L120" s="113">
        <v>0</v>
      </c>
      <c r="M120" s="114">
        <v>0</v>
      </c>
      <c r="N120" s="8"/>
      <c r="O120" s="8"/>
    </row>
    <row r="121" spans="1:15" s="107" customFormat="1" ht="12">
      <c r="A121" s="108" t="s">
        <v>284</v>
      </c>
      <c r="B121" s="112" t="s">
        <v>253</v>
      </c>
      <c r="C121" s="113"/>
      <c r="D121" s="113">
        <v>150000000</v>
      </c>
      <c r="E121" s="113">
        <v>150000000</v>
      </c>
      <c r="F121" s="113"/>
      <c r="G121" s="113"/>
      <c r="H121" s="113"/>
      <c r="I121" s="113"/>
      <c r="J121" s="113"/>
      <c r="K121" s="113">
        <v>150000000</v>
      </c>
      <c r="L121" s="113">
        <v>0</v>
      </c>
      <c r="M121" s="114">
        <v>150000000</v>
      </c>
      <c r="N121" s="8"/>
      <c r="O121" s="8"/>
    </row>
    <row r="122" spans="1:15" s="107" customFormat="1" ht="12">
      <c r="A122" s="108" t="s">
        <v>271</v>
      </c>
      <c r="B122" s="112" t="s">
        <v>254</v>
      </c>
      <c r="C122" s="113"/>
      <c r="D122" s="113"/>
      <c r="E122" s="113">
        <v>0</v>
      </c>
      <c r="F122" s="113"/>
      <c r="G122" s="113"/>
      <c r="H122" s="113"/>
      <c r="I122" s="113"/>
      <c r="J122" s="113"/>
      <c r="K122" s="113">
        <v>0</v>
      </c>
      <c r="L122" s="113">
        <v>0</v>
      </c>
      <c r="M122" s="114">
        <v>0</v>
      </c>
      <c r="N122" s="8"/>
      <c r="O122" s="8"/>
    </row>
    <row r="123" spans="1:15" s="107" customFormat="1" ht="12">
      <c r="A123" s="108" t="s">
        <v>286</v>
      </c>
      <c r="B123" s="112" t="s">
        <v>254</v>
      </c>
      <c r="C123" s="113"/>
      <c r="D123" s="113">
        <v>258946667</v>
      </c>
      <c r="E123" s="113">
        <v>258946667</v>
      </c>
      <c r="F123" s="113">
        <v>113291766</v>
      </c>
      <c r="G123" s="113"/>
      <c r="H123" s="113"/>
      <c r="I123" s="113"/>
      <c r="J123" s="113"/>
      <c r="K123" s="113">
        <v>258946667</v>
      </c>
      <c r="L123" s="113">
        <v>113291766</v>
      </c>
      <c r="M123" s="114">
        <v>145654901</v>
      </c>
      <c r="N123" s="8"/>
      <c r="O123" s="8"/>
    </row>
    <row r="124" spans="1:15" s="107" customFormat="1" ht="12" hidden="1" customHeight="1">
      <c r="A124" s="108"/>
      <c r="B124" s="112"/>
      <c r="C124" s="113"/>
      <c r="D124" s="113"/>
      <c r="E124" s="113">
        <v>0</v>
      </c>
      <c r="F124" s="113"/>
      <c r="G124" s="113"/>
      <c r="H124" s="113"/>
      <c r="I124" s="113"/>
      <c r="J124" s="113"/>
      <c r="K124" s="113"/>
      <c r="L124" s="113"/>
      <c r="M124" s="114"/>
      <c r="N124" s="8"/>
      <c r="O124" s="8"/>
    </row>
    <row r="125" spans="1:15" s="107" customFormat="1" ht="11.45" hidden="1" customHeight="1">
      <c r="A125" s="108"/>
      <c r="B125" s="112"/>
      <c r="C125" s="113"/>
      <c r="D125" s="113"/>
      <c r="E125" s="113">
        <v>0</v>
      </c>
      <c r="F125" s="113"/>
      <c r="G125" s="113"/>
      <c r="H125" s="113"/>
      <c r="I125" s="113"/>
      <c r="J125" s="113"/>
      <c r="K125" s="113"/>
      <c r="L125" s="113"/>
      <c r="M125" s="137"/>
      <c r="N125" s="8"/>
      <c r="O125" s="8"/>
    </row>
    <row r="126" spans="1:15" s="107" customFormat="1" ht="11.45" hidden="1" customHeight="1">
      <c r="A126" s="108"/>
      <c r="B126" s="112"/>
      <c r="C126" s="113"/>
      <c r="D126" s="113"/>
      <c r="E126" s="113">
        <v>0</v>
      </c>
      <c r="F126" s="113"/>
      <c r="G126" s="113"/>
      <c r="H126" s="113"/>
      <c r="I126" s="113"/>
      <c r="J126" s="113"/>
      <c r="K126" s="113"/>
      <c r="L126" s="113"/>
      <c r="M126" s="114"/>
      <c r="N126" s="8"/>
      <c r="O126" s="8"/>
    </row>
    <row r="127" spans="1:15" s="107" customFormat="1" ht="11.45" hidden="1" customHeight="1">
      <c r="A127" s="108"/>
      <c r="B127" s="112"/>
      <c r="C127" s="113"/>
      <c r="D127" s="113"/>
      <c r="E127" s="113">
        <v>0</v>
      </c>
      <c r="F127" s="113"/>
      <c r="G127" s="113"/>
      <c r="H127" s="113"/>
      <c r="I127" s="113"/>
      <c r="J127" s="113"/>
      <c r="K127" s="113"/>
      <c r="L127" s="113"/>
      <c r="M127" s="114"/>
      <c r="N127" s="8"/>
      <c r="O127" s="8"/>
    </row>
    <row r="128" spans="1:15" ht="13.15" customHeight="1">
      <c r="A128" s="62"/>
      <c r="B128" s="158"/>
      <c r="C128" s="158"/>
      <c r="D128" s="158"/>
      <c r="E128" s="113">
        <v>0</v>
      </c>
      <c r="F128" s="158"/>
      <c r="G128" s="158"/>
      <c r="H128" s="158"/>
      <c r="I128" s="158"/>
      <c r="J128" s="158"/>
      <c r="K128" s="158"/>
      <c r="L128" s="158"/>
      <c r="M128" s="159"/>
      <c r="N128" s="8"/>
      <c r="O128" s="8"/>
    </row>
    <row r="129" spans="1:15" s="9" customFormat="1" thickBot="1">
      <c r="A129" s="13">
        <v>7</v>
      </c>
      <c r="B129" s="160" t="s">
        <v>52</v>
      </c>
      <c r="C129" s="161">
        <v>0</v>
      </c>
      <c r="D129" s="161">
        <v>0</v>
      </c>
      <c r="E129" s="161">
        <v>0</v>
      </c>
      <c r="F129" s="161"/>
      <c r="G129" s="161">
        <v>0</v>
      </c>
      <c r="H129" s="161">
        <v>0</v>
      </c>
      <c r="I129" s="161">
        <v>0</v>
      </c>
      <c r="J129" s="161">
        <v>0</v>
      </c>
      <c r="K129" s="161">
        <v>0</v>
      </c>
      <c r="L129" s="162">
        <v>0</v>
      </c>
      <c r="M129" s="162">
        <v>0</v>
      </c>
      <c r="N129" s="8"/>
      <c r="O129" s="8"/>
    </row>
    <row r="130" spans="1:15" ht="13.5" thickBot="1">
      <c r="A130" s="63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63"/>
      <c r="N130" s="8"/>
      <c r="O130" s="8"/>
    </row>
    <row r="131" spans="1:15" ht="13.5" thickBot="1">
      <c r="A131" s="88"/>
      <c r="B131" s="164" t="s">
        <v>53</v>
      </c>
      <c r="C131" s="165">
        <v>31591595907.09</v>
      </c>
      <c r="D131" s="165">
        <v>16769546375</v>
      </c>
      <c r="E131" s="165">
        <v>48361142282.089996</v>
      </c>
      <c r="F131" s="165">
        <v>24359556923.129997</v>
      </c>
      <c r="G131" s="165">
        <v>4345500000</v>
      </c>
      <c r="H131" s="165">
        <v>0</v>
      </c>
      <c r="I131" s="165">
        <v>4345500000</v>
      </c>
      <c r="J131" s="165">
        <v>3211775151</v>
      </c>
      <c r="K131" s="165">
        <v>52706642282.089996</v>
      </c>
      <c r="L131" s="165">
        <v>27571332074.129997</v>
      </c>
      <c r="M131" s="166">
        <v>25135310207.959999</v>
      </c>
      <c r="N131" s="15"/>
      <c r="O131" s="15"/>
    </row>
    <row r="132" spans="1:15">
      <c r="E132" s="15"/>
      <c r="F132" s="15"/>
      <c r="K132" s="15"/>
      <c r="L132" s="15"/>
      <c r="M132" s="15"/>
    </row>
    <row r="133" spans="1:15">
      <c r="E133" s="15"/>
      <c r="F133" s="15"/>
      <c r="K133" s="15"/>
      <c r="L133" s="15"/>
      <c r="M133" s="15"/>
    </row>
    <row r="134" spans="1:15">
      <c r="C134" s="59"/>
      <c r="E134" s="15"/>
      <c r="F134" s="15"/>
      <c r="K134" s="15" t="s">
        <v>264</v>
      </c>
      <c r="L134" s="15"/>
      <c r="M134" s="15"/>
    </row>
    <row r="135" spans="1:15">
      <c r="K135" s="15"/>
      <c r="L135" s="15"/>
    </row>
    <row r="136" spans="1:15">
      <c r="C136" s="66"/>
      <c r="D136" s="66"/>
      <c r="E136" s="66"/>
      <c r="G136" s="66"/>
      <c r="H136" s="66"/>
      <c r="I136" s="66"/>
      <c r="K136" s="121"/>
    </row>
    <row r="137" spans="1:15">
      <c r="C137" s="66"/>
      <c r="D137" s="66"/>
      <c r="E137" s="66"/>
      <c r="G137" s="66"/>
      <c r="H137" s="66"/>
      <c r="I137" s="66"/>
    </row>
    <row r="138" spans="1:15">
      <c r="G138" s="66"/>
      <c r="H138" s="66"/>
      <c r="I138" s="66"/>
    </row>
  </sheetData>
  <mergeCells count="9">
    <mergeCell ref="B6:B7"/>
    <mergeCell ref="C6:F6"/>
    <mergeCell ref="G6:J6"/>
    <mergeCell ref="K6:M6"/>
    <mergeCell ref="A1:M1"/>
    <mergeCell ref="A2:M2"/>
    <mergeCell ref="A3:M3"/>
    <mergeCell ref="A4:M4"/>
    <mergeCell ref="A5:M5"/>
  </mergeCells>
  <pageMargins left="0.31496062992125984" right="0.35433070866141736" top="0.55118110236220474" bottom="0.51181102362204722" header="0.31496062992125984" footer="0.19685039370078741"/>
  <pageSetup scale="5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JULIO 2019</vt:lpstr>
      <vt:lpstr>GASTOS JULIO 2019</vt:lpstr>
      <vt:lpstr>'GASTOS JULIO 2019'!Área_de_impresión</vt:lpstr>
      <vt:lpstr>'INGRESOS JULIO 2019'!Área_de_impresión</vt:lpstr>
      <vt:lpstr>'GASTOS JULIO 2019'!Títulos_a_imprimir</vt:lpstr>
      <vt:lpstr>'INGRESOS JULIO 2019'!Títulos_a_imprimir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Nancy Calvano</cp:lastModifiedBy>
  <cp:lastPrinted>2019-08-30T23:55:41Z</cp:lastPrinted>
  <dcterms:created xsi:type="dcterms:W3CDTF">2004-01-28T22:51:19Z</dcterms:created>
  <dcterms:modified xsi:type="dcterms:W3CDTF">2019-08-30T23:58:05Z</dcterms:modified>
</cp:coreProperties>
</file>