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11490" windowHeight="8370" tabRatio="785"/>
  </bookViews>
  <sheets>
    <sheet name="INGRESOS MAYO 2020" sheetId="15" r:id="rId1"/>
    <sheet name="GASTOS MAYO 2020" sheetId="17" r:id="rId2"/>
  </sheets>
  <externalReferences>
    <externalReference r:id="rId3"/>
    <externalReference r:id="rId4"/>
  </externalReferences>
  <definedNames>
    <definedName name="_xlnm.Print_Area" localSheetId="1">'GASTOS MAYO 2020'!$A$1:$S$146</definedName>
    <definedName name="_xlnm.Print_Area" localSheetId="0">'INGRESOS MAYO 2020'!$B$1:$J$110</definedName>
    <definedName name="_xlnm.Print_Titles" localSheetId="1">'GASTOS MAYO 2020'!$1:$7</definedName>
    <definedName name="_xlnm.Print_Titles" localSheetId="0">'INGRESOS MAYO 2020'!$1:$6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56" i="17" l="1"/>
  <c r="G124" i="15" l="1"/>
  <c r="I124" i="15" s="1"/>
  <c r="J124" i="15"/>
  <c r="G126" i="15"/>
  <c r="J126" i="15"/>
  <c r="I126" i="15" l="1"/>
  <c r="J115" i="15"/>
  <c r="H115" i="15"/>
  <c r="G115" i="15"/>
  <c r="G128" i="15"/>
  <c r="I122" i="15"/>
  <c r="Y122" i="15" s="1"/>
  <c r="I125" i="15"/>
  <c r="I121" i="15"/>
  <c r="I120" i="15"/>
  <c r="I119" i="15"/>
  <c r="AG82" i="15" l="1"/>
  <c r="AG81" i="15"/>
  <c r="A11" i="17" l="1"/>
  <c r="AG99" i="15" l="1"/>
  <c r="AG98" i="15"/>
  <c r="AG97" i="15"/>
  <c r="AG96" i="15"/>
  <c r="AG90" i="15"/>
  <c r="AG79" i="15"/>
  <c r="AG78" i="15"/>
  <c r="AG77" i="15"/>
  <c r="AG76" i="15"/>
  <c r="AG74" i="15"/>
  <c r="AG67" i="15"/>
  <c r="AG60" i="15"/>
  <c r="AG59" i="15"/>
  <c r="AG57" i="15"/>
  <c r="AG56" i="15"/>
  <c r="AG43" i="15"/>
  <c r="AG32" i="15"/>
  <c r="Y117" i="15" l="1"/>
  <c r="Y116" i="15"/>
  <c r="AG123" i="15" l="1"/>
  <c r="U93" i="15"/>
  <c r="V93" i="15" s="1"/>
  <c r="U94" i="15"/>
  <c r="AG88" i="15" l="1"/>
  <c r="AG125" i="15" l="1"/>
  <c r="AG127" i="15" s="1"/>
  <c r="AG130" i="15"/>
  <c r="H128" i="15"/>
  <c r="Y125" i="15" l="1"/>
  <c r="I123" i="15"/>
  <c r="Y123" i="15" s="1"/>
  <c r="Y120" i="15" l="1"/>
  <c r="Y119" i="15"/>
  <c r="I118" i="15"/>
  <c r="Y118" i="15" s="1"/>
  <c r="Y121" i="15" l="1"/>
  <c r="I128" i="15"/>
  <c r="J128" i="15" l="1"/>
  <c r="P99" i="15" l="1"/>
  <c r="P102" i="15"/>
  <c r="M102" i="15" l="1"/>
  <c r="O102" i="15" l="1"/>
  <c r="K102" i="15" l="1"/>
  <c r="K94" i="15" l="1"/>
  <c r="I113" i="15" l="1"/>
  <c r="Y113" i="15" l="1"/>
  <c r="AG83" i="15"/>
  <c r="AG48" i="15"/>
  <c r="I114" i="15"/>
  <c r="Y114" i="15" s="1"/>
  <c r="AG109" i="15"/>
  <c r="AG100" i="15"/>
  <c r="AG94" i="15"/>
  <c r="AG93" i="15"/>
  <c r="AG89" i="15"/>
  <c r="AG87" i="15"/>
  <c r="AG65" i="15"/>
  <c r="AG64" i="15"/>
  <c r="AG53" i="15"/>
  <c r="AG52" i="15"/>
  <c r="AG51" i="15"/>
  <c r="AG50" i="15"/>
  <c r="AG49" i="15"/>
  <c r="AG47" i="15"/>
  <c r="AG46" i="15"/>
  <c r="AG24" i="15"/>
  <c r="AG22" i="15"/>
  <c r="AG21" i="15"/>
  <c r="AG19" i="15"/>
  <c r="AG18" i="15"/>
  <c r="AG17" i="15"/>
  <c r="AG16" i="15"/>
  <c r="AG15" i="15"/>
  <c r="AG11" i="15"/>
  <c r="AG12" i="15"/>
  <c r="AG44" i="15" l="1"/>
  <c r="AG80" i="15"/>
  <c r="AG75" i="15"/>
  <c r="AG45" i="15"/>
  <c r="I115" i="15"/>
  <c r="Y115" i="15" s="1"/>
  <c r="AG58" i="15"/>
  <c r="AG40" i="15"/>
  <c r="AH48" i="15"/>
  <c r="AG55" i="15"/>
  <c r="AG69" i="15"/>
  <c r="AG73" i="15"/>
  <c r="AG70" i="15"/>
  <c r="AG71" i="15"/>
  <c r="AG95" i="15"/>
  <c r="R102" i="15"/>
  <c r="AG102" i="15"/>
  <c r="AG72" i="15"/>
  <c r="AG86" i="15"/>
  <c r="AG63" i="15" l="1"/>
  <c r="AG14" i="15"/>
  <c r="AG38" i="15"/>
  <c r="AG92" i="15"/>
  <c r="AG101" i="15"/>
  <c r="AG68" i="15"/>
  <c r="AG84" i="15"/>
  <c r="AG85" i="15"/>
  <c r="AG91" i="15" l="1"/>
  <c r="AG37" i="15"/>
  <c r="AG36" i="15" l="1"/>
  <c r="AG54" i="15"/>
  <c r="AG66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3" i="15" l="1"/>
  <c r="AG110" i="15" l="1"/>
</calcChain>
</file>

<file path=xl/sharedStrings.xml><?xml version="1.0" encoding="utf-8"?>
<sst xmlns="http://schemas.openxmlformats.org/spreadsheetml/2006/main" count="510" uniqueCount="387">
  <si>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</si>
  <si>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</si>
  <si>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</si>
  <si>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</si>
  <si>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</si>
  <si>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</si>
  <si>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</si>
  <si>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</si>
  <si>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</si>
  <si>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</si>
  <si>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</si>
  <si>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</si>
  <si>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</si>
  <si>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</si>
  <si>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</si>
  <si>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</si>
  <si>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</si>
  <si>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</si>
  <si>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</si>
  <si>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</si>
  <si>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</si>
  <si>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</si>
  <si>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</si>
  <si>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</si>
  <si>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</si>
  <si>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</si>
  <si>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</si>
  <si>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</si>
  <si>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</si>
  <si>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</si>
  <si>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</si>
  <si>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</si>
  <si>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</si>
  <si>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</si>
  <si>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</si>
  <si>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</si>
  <si>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</si>
  <si>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</si>
  <si>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</si>
  <si>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</si>
  <si>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</si>
  <si>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</si>
  <si>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</si>
  <si>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</si>
  <si>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</si>
  <si>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</si>
  <si>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</si>
  <si>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</si>
  <si>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</si>
  <si>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</si>
  <si>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</si>
  <si>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</si>
  <si>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</si>
  <si>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</si>
  <si>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</si>
  <si>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</si>
  <si>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2.6 Implementación de Estrategias para Adaptación Al Cambio Climático</t>
  </si>
  <si>
    <t>PROGRAMA 3. PLANIFICACIÓN AMBIENTAL DEL TERRITORIO PARA LA ADAPTACIÓN AL CAMBIO CLIMÁTICO</t>
  </si>
  <si>
    <t>5.2 Obras de recuperación de humedales y cuerpos de agua para la mitigación del riesgo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</si>
  <si>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</si>
  <si>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</si>
  <si>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</si>
  <si>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PROGRAMA 2. ESTRATÉGIAS PARA LA CONSERVACIÓN DE LA BIODIVERSIDAD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</si>
  <si>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</si>
  <si>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</si>
  <si>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</si>
  <si>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</si>
  <si>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</si>
  <si>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</si>
  <si>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</si>
  <si>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</si>
  <si>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</si>
  <si>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</si>
  <si>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</si>
  <si>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</si>
  <si>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</si>
  <si>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</si>
  <si>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</si>
  <si>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</si>
  <si>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</si>
  <si>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</si>
  <si>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</si>
  <si>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</si>
  <si>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</si>
  <si>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</si>
  <si>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</si>
  <si>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</si>
  <si>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</si>
  <si>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</si>
  <si>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</si>
  <si>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</si>
  <si>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</si>
  <si>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</si>
  <si>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</si>
  <si>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</si>
  <si>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</si>
  <si>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</si>
  <si>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</si>
  <si>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</si>
  <si>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</si>
  <si>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</si>
  <si>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</si>
  <si>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</si>
  <si>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520-900-15 R20</t>
  </si>
  <si>
    <t>PROGRAMA 1. FORTALECIMIENTO DE LA EDUCACIÓN AMBIENTAL Y CULTURA CIUDADANA</t>
  </si>
  <si>
    <t>310-900-02 R20</t>
  </si>
  <si>
    <t>520-900-21 R20</t>
  </si>
  <si>
    <t>520-900-21 R21</t>
  </si>
  <si>
    <t>2.2 Restauración de Ecosistemas (Agua)</t>
  </si>
  <si>
    <t>520-900-22 R20</t>
  </si>
  <si>
    <t>520-900-23 R20</t>
  </si>
  <si>
    <t>520-900-24 R20</t>
  </si>
  <si>
    <t>520-900-26 R20</t>
  </si>
  <si>
    <t>520-900-27 R20</t>
  </si>
  <si>
    <t>,</t>
  </si>
  <si>
    <t>520-904-01 R20</t>
  </si>
  <si>
    <t>520-904-02 R20</t>
  </si>
  <si>
    <t>520-904-03 R20</t>
  </si>
  <si>
    <t>520-900-30 R20</t>
  </si>
  <si>
    <t>113-904-02 R20</t>
  </si>
  <si>
    <t>520-905-01 R20</t>
  </si>
  <si>
    <t>520-905-02 R20</t>
  </si>
  <si>
    <t>450-900-01 R20</t>
  </si>
  <si>
    <t>520-900-31 R20</t>
  </si>
  <si>
    <t>520-900-32 R20</t>
  </si>
  <si>
    <t>520-900-33 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</si>
  <si>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</si>
  <si>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</si>
  <si>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</si>
  <si>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</si>
  <si>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</si>
  <si>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</si>
  <si>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</si>
  <si>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</si>
  <si>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</si>
  <si>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</si>
  <si>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</si>
  <si>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</si>
  <si>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</si>
  <si>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</si>
  <si>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</si>
  <si>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</si>
  <si>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</si>
  <si>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</si>
  <si>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</si>
  <si>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</si>
  <si>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</si>
  <si>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</si>
  <si>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</si>
  <si>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</si>
  <si>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</si>
  <si>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</si>
  <si>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</si>
  <si>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</si>
  <si>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</si>
  <si>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</si>
  <si>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</si>
  <si>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</si>
  <si>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</si>
  <si>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</si>
  <si>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</si>
  <si>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</si>
  <si>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</si>
  <si>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</si>
  <si>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</si>
  <si>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</si>
  <si>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</si>
  <si>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</si>
  <si>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</si>
  <si>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</si>
  <si>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</si>
  <si>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</si>
  <si>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</si>
  <si>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</si>
  <si>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</si>
  <si>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</si>
  <si>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</si>
  <si>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</si>
  <si>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</si>
  <si>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</si>
  <si>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</si>
  <si>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</si>
  <si>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</si>
  <si>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</si>
  <si>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</si>
  <si>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</si>
  <si>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</si>
  <si>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</si>
  <si>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</si>
  <si>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</si>
  <si>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</si>
  <si>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</si>
  <si>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</si>
  <si>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</si>
  <si>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</si>
  <si>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</si>
  <si>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</si>
  <si>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</si>
  <si>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</si>
  <si>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</si>
  <si>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</si>
  <si>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</si>
  <si>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</si>
  <si>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</si>
  <si>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</si>
  <si>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</si>
  <si>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</si>
  <si>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</si>
  <si>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</si>
  <si>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</si>
  <si>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</si>
  <si>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</si>
  <si>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</si>
  <si>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</si>
  <si>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</si>
  <si>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</si>
  <si>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</si>
  <si>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</si>
  <si>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</si>
  <si>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</si>
  <si>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</si>
  <si>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</si>
  <si>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</si>
  <si>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</si>
  <si>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</si>
  <si>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</si>
  <si>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</si>
  <si>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</si>
  <si>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</si>
  <si>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</si>
  <si>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</si>
  <si>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</si>
  <si>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</si>
  <si>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</si>
  <si>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</si>
  <si>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</si>
  <si>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</si>
  <si>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</si>
  <si>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</si>
  <si>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</si>
  <si>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</si>
  <si>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</si>
  <si>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</si>
  <si>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</si>
  <si>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</si>
  <si>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</si>
  <si>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</si>
  <si>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</si>
  <si>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</si>
  <si>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</si>
  <si>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</si>
  <si>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</si>
  <si>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</si>
  <si>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</si>
  <si>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</si>
  <si>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</si>
  <si>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</si>
  <si>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</si>
  <si>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</si>
  <si>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</si>
  <si>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</si>
  <si>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</si>
  <si>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</si>
  <si>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2.2 Restauración de Ecosistemas (Propios)</t>
  </si>
  <si>
    <t>520-900-28 R21</t>
  </si>
  <si>
    <t>3.4 Gestión de la zona costera, para mitigación de amenazas marino-costeras (propios)</t>
  </si>
  <si>
    <t xml:space="preserve">                                                                                                     </t>
  </si>
  <si>
    <t>Convenios</t>
  </si>
  <si>
    <t>TOTAL INGRESOS VIGENCIA 2016</t>
  </si>
  <si>
    <t>Funcionamiento -Gastos de Personal</t>
  </si>
  <si>
    <t>TOTAL INVERSION</t>
  </si>
  <si>
    <t>TOTAL INVERSION  PLAN DE ACCCION INSTITUCIONAL 2016-2019</t>
  </si>
  <si>
    <t>Convenio Minambiente No. 559</t>
  </si>
  <si>
    <t>Convenio Corpocesar 198-17</t>
  </si>
  <si>
    <t>Convenio Minambiente 618-17</t>
  </si>
  <si>
    <t>PAC NOVIEMBRE</t>
  </si>
  <si>
    <t>UNIVERS</t>
  </si>
  <si>
    <t>Convenio ADR.- 769-17</t>
  </si>
  <si>
    <t>INGRESOS PENDIENTE 2017</t>
  </si>
  <si>
    <t>Funcionamiento- Gastos Generales Reserva</t>
  </si>
  <si>
    <t>Inversión - Nación Reservas</t>
  </si>
  <si>
    <t>Servicio de la Deuda</t>
  </si>
  <si>
    <t xml:space="preserve"> 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</si>
  <si>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</si>
  <si>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</si>
  <si>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</si>
  <si>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</si>
  <si>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</si>
  <si>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</si>
  <si>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</si>
  <si>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</si>
  <si>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</si>
  <si>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Convenio Invias 01221</t>
  </si>
  <si>
    <t>Convenio AGRIFEED No. 001-18</t>
  </si>
  <si>
    <t>Recuperación de Cartera-  Sobret.Amb.Predial</t>
  </si>
  <si>
    <t>Recuperacion de cartera -multas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</si>
  <si>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</si>
  <si>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</si>
  <si>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</si>
  <si>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</si>
  <si>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</si>
  <si>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Funcionamiento- Gastos Generales Descuentos</t>
  </si>
  <si>
    <t>Convenio Invias 001271</t>
  </si>
  <si>
    <t>Sistema General de Regalías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</si>
  <si>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</si>
  <si>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</si>
  <si>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</si>
  <si>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</si>
  <si>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</si>
  <si>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</si>
  <si>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</si>
  <si>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</si>
  <si>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</si>
  <si>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</si>
  <si>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2.12 Restauración ambiental del caño Martinica como aporte a la recuperación del ecosistema de la  CGSM en el Departamento del Magdalena.</t>
  </si>
  <si>
    <t>312617</t>
  </si>
  <si>
    <t>312618</t>
  </si>
  <si>
    <t>Convenio Palermo Soc.Portuaria 1-2020</t>
  </si>
  <si>
    <t>Convenio Puertos 2-2020</t>
  </si>
  <si>
    <t>3203-0904-2019-00002-0105</t>
  </si>
  <si>
    <t>3203-0904-201900002-0103</t>
  </si>
  <si>
    <t>3203-0904-2019-00002-0104</t>
  </si>
  <si>
    <t>EJECUCION PRESUPUESTAL DE INGRESOS -  ENERO - MAYO 2020</t>
  </si>
  <si>
    <t>TOTAL INVERSION  PLAN DE ACCCION INSTITUCIONAL 2020-2023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</si>
  <si>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</si>
  <si>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</si>
  <si>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</si>
  <si>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</si>
  <si>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</si>
  <si>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</si>
  <si>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</si>
  <si>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</si>
  <si>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</si>
  <si>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</si>
  <si>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</si>
  <si>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3.4 Áreas protegidas y otras estrategías complementarias para la conservación.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</si>
  <si>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</si>
  <si>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</si>
  <si>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</si>
  <si>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</si>
  <si>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</si>
  <si>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</si>
  <si>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</si>
  <si>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</si>
  <si>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</si>
  <si>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</si>
  <si>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</si>
  <si>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</si>
  <si>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</si>
  <si>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</si>
  <si>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</si>
  <si>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</si>
  <si>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</si>
  <si>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</si>
  <si>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</si>
  <si>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 xml:space="preserve">6.4 Implementación de acciones para la reducción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</si>
  <si>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</si>
  <si>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</si>
  <si>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</si>
  <si>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</si>
  <si>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</si>
  <si>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</si>
  <si>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</si>
  <si>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</si>
  <si>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</si>
  <si>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</si>
  <si>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</si>
  <si>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</si>
  <si>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</si>
  <si>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</si>
  <si>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</si>
  <si>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</si>
  <si>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</si>
  <si>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</si>
  <si>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</si>
  <si>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</si>
  <si>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</si>
  <si>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EJECUCION PRESUPUESTAL ENERO A MAYO 2020</t>
  </si>
  <si>
    <t>PAGO PASIVO VIGENCIA EXPIRADA</t>
  </si>
  <si>
    <t>113-900-999 R20</t>
  </si>
  <si>
    <t xml:space="preserve">PAGO PASIVO VIGENCIA EXPIRADA </t>
  </si>
  <si>
    <t>1.1 Implementación de la política de educación ambiental</t>
  </si>
  <si>
    <t>Vigencias expiradas - ADR 769 de 2017</t>
  </si>
  <si>
    <t>RECAUDO  A MAYO-2020</t>
  </si>
  <si>
    <t>2.10 Restauración hidráulica y ambiental de tributarios del sector occidental de la CGSM en el Departamento del Magdalena.</t>
  </si>
  <si>
    <t>2.11 Restauración del Caño Hondo como aporte a la recuperación del ecosistema de la CGSM en el Departamento del Magdalena.</t>
  </si>
  <si>
    <t>TOTAL INGRESOS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</si>
</sst>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5" fillId="0" borderId="0" applyFont="0" applyFill="0" applyBorder="0" applyAlignment="0" applyProtection="0"/>
  </cellStyleXfs>
  <cellXfs count="279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3" borderId="2" xfId="0" applyFont="1" applyFill="1" applyBorder="1" applyAlignment="1">
      <alignment vertical="center"/>
    </xf>
    <xf numFmtId="0" fontId="10" fillId="13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3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0" fontId="10" fillId="13" borderId="38" xfId="0" applyFont="1" applyFill="1" applyBorder="1" applyAlignment="1">
      <alignment horizontal="center" vertical="center" wrapText="1"/>
    </xf>
    <xf numFmtId="0" fontId="10" fillId="13" borderId="32" xfId="0" applyFont="1" applyFill="1" applyBorder="1" applyAlignment="1">
      <alignment horizontal="center" vertical="center" wrapText="1"/>
    </xf>
    <xf numFmtId="0" fontId="10" fillId="13" borderId="28" xfId="0" applyFont="1" applyFill="1" applyBorder="1" applyAlignment="1">
      <alignment horizontal="center" vertical="center" wrapText="1"/>
    </xf>
    <xf numFmtId="0" fontId="10" fillId="13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3" borderId="1" xfId="0" applyFont="1" applyFill="1" applyBorder="1" applyAlignment="1">
      <alignment vertical="center"/>
    </xf>
    <xf numFmtId="168" fontId="2" fillId="13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4" borderId="0" xfId="1" applyFont="1" applyFill="1"/>
    <xf numFmtId="0" fontId="10" fillId="13" borderId="14" xfId="0" applyFont="1" applyFill="1" applyBorder="1" applyAlignment="1">
      <alignment horizontal="center" vertical="center" wrapText="1"/>
    </xf>
    <xf numFmtId="0" fontId="10" fillId="13" borderId="29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3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4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0" fontId="5" fillId="4" borderId="19" xfId="0" applyFont="1" applyFill="1" applyBorder="1" applyAlignment="1">
      <alignment horizontal="center"/>
    </xf>
    <xf numFmtId="168" fontId="2" fillId="4" borderId="0" xfId="0" applyNumberFormat="1" applyFont="1" applyFill="1"/>
    <xf numFmtId="1" fontId="8" fillId="10" borderId="1" xfId="0" applyNumberFormat="1" applyFont="1" applyFill="1" applyBorder="1" applyAlignment="1">
      <alignment horizontal="left"/>
    </xf>
    <xf numFmtId="1" fontId="8" fillId="15" borderId="1" xfId="0" applyNumberFormat="1" applyFont="1" applyFill="1" applyBorder="1" applyAlignment="1">
      <alignment horizontal="left"/>
    </xf>
    <xf numFmtId="0" fontId="5" fillId="0" borderId="18" xfId="0" applyFont="1" applyBorder="1"/>
    <xf numFmtId="1" fontId="8" fillId="15" borderId="2" xfId="0" applyNumberFormat="1" applyFont="1" applyFill="1" applyBorder="1" applyAlignment="1">
      <alignment horizontal="left"/>
    </xf>
    <xf numFmtId="1" fontId="5" fillId="15" borderId="19" xfId="0" applyNumberFormat="1" applyFont="1" applyFill="1" applyBorder="1" applyAlignment="1">
      <alignment horizontal="left"/>
    </xf>
    <xf numFmtId="1" fontId="5" fillId="15" borderId="33" xfId="0" applyNumberFormat="1" applyFont="1" applyFill="1" applyBorder="1" applyAlignment="1">
      <alignment horizontal="left"/>
    </xf>
    <xf numFmtId="1" fontId="8" fillId="15" borderId="1" xfId="0" applyNumberFormat="1" applyFont="1" applyFill="1" applyBorder="1"/>
    <xf numFmtId="168" fontId="5" fillId="15" borderId="1" xfId="1" applyNumberFormat="1" applyFont="1" applyFill="1" applyBorder="1" applyProtection="1">
      <protection locked="0"/>
    </xf>
    <xf numFmtId="168" fontId="8" fillId="9" borderId="8" xfId="1" applyNumberFormat="1" applyFont="1" applyFill="1" applyBorder="1"/>
    <xf numFmtId="0" fontId="8" fillId="0" borderId="18" xfId="0" applyFont="1" applyBorder="1"/>
    <xf numFmtId="3" fontId="7" fillId="0" borderId="42" xfId="0" applyNumberFormat="1" applyFont="1" applyBorder="1"/>
    <xf numFmtId="168" fontId="8" fillId="4" borderId="17" xfId="17" applyNumberFormat="1" applyFont="1" applyFill="1" applyBorder="1" applyAlignment="1">
      <alignment vertical="center"/>
    </xf>
    <xf numFmtId="168" fontId="8" fillId="4" borderId="21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69" fontId="1" fillId="4" borderId="0" xfId="1" applyNumberFormat="1" applyFont="1" applyFill="1"/>
    <xf numFmtId="168" fontId="7" fillId="4" borderId="1" xfId="17" applyNumberFormat="1" applyFont="1" applyFill="1" applyBorder="1" applyAlignment="1">
      <alignment horizontal="left" vertical="center" wrapText="1"/>
    </xf>
    <xf numFmtId="41" fontId="16" fillId="0" borderId="1" xfId="18" applyFont="1" applyBorder="1" applyAlignment="1" applyProtection="1">
      <alignment horizontal="center" vertical="center" wrapText="1"/>
    </xf>
    <xf numFmtId="168" fontId="5" fillId="6" borderId="1" xfId="17" applyNumberFormat="1" applyFont="1" applyFill="1" applyBorder="1" applyAlignment="1">
      <alignment vertical="center"/>
    </xf>
    <xf numFmtId="43" fontId="1" fillId="4" borderId="0" xfId="1" applyFont="1" applyFill="1"/>
    <xf numFmtId="164" fontId="1" fillId="4" borderId="0" xfId="0" applyNumberFormat="1" applyFont="1" applyFill="1"/>
    <xf numFmtId="1" fontId="13" fillId="4" borderId="0" xfId="0" applyNumberFormat="1" applyFont="1" applyFill="1" applyBorder="1" applyProtection="1"/>
    <xf numFmtId="168" fontId="2" fillId="12" borderId="1" xfId="17" applyNumberFormat="1" applyFont="1" applyFill="1" applyBorder="1" applyAlignment="1">
      <alignment vertical="center"/>
    </xf>
    <xf numFmtId="1" fontId="12" fillId="11" borderId="3" xfId="0" applyNumberFormat="1" applyFont="1" applyFill="1" applyBorder="1" applyAlignment="1">
      <alignment horizontal="center" vertical="top" wrapText="1"/>
    </xf>
    <xf numFmtId="1" fontId="12" fillId="11" borderId="33" xfId="0" applyNumberFormat="1" applyFont="1" applyFill="1" applyBorder="1" applyAlignment="1">
      <alignment horizontal="center" vertical="top" wrapText="1"/>
    </xf>
    <xf numFmtId="1" fontId="12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3" borderId="9" xfId="0" applyFont="1" applyFill="1" applyBorder="1" applyAlignment="1">
      <alignment horizontal="center" vertical="center" wrapText="1"/>
    </xf>
    <xf numFmtId="0" fontId="10" fillId="13" borderId="30" xfId="0" applyFont="1" applyFill="1" applyBorder="1" applyAlignment="1">
      <alignment horizontal="center" vertical="center" wrapText="1"/>
    </xf>
    <xf numFmtId="0" fontId="10" fillId="13" borderId="14" xfId="0" applyFont="1" applyFill="1" applyBorder="1" applyAlignment="1">
      <alignment horizontal="center" vertical="center" wrapText="1"/>
    </xf>
    <xf numFmtId="0" fontId="10" fillId="13" borderId="29" xfId="0" applyFont="1" applyFill="1" applyBorder="1" applyAlignment="1">
      <alignment horizontal="center" vertical="center" wrapText="1"/>
    </xf>
    <xf numFmtId="0" fontId="10" fillId="13" borderId="10" xfId="0" applyFont="1" applyFill="1" applyBorder="1" applyAlignment="1">
      <alignment horizontal="center" vertical="center" wrapText="1"/>
    </xf>
    <xf numFmtId="0" fontId="10" fillId="13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9">
    <cellStyle name="Millares" xfId="1" builtinId="3"/>
    <cellStyle name="Millares [0]" xfId="18" builtinId="6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136"/>
  <sheetViews>
    <sheetView tabSelected="1" topLeftCell="A94" workbookViewId="0">
      <selection activeCell="F136" sqref="F136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6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6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 x14ac:dyDescent="0.25">
      <c r="B1" s="251" t="s">
        <v>129</v>
      </c>
      <c r="C1" s="252"/>
      <c r="D1" s="252"/>
      <c r="E1" s="252"/>
      <c r="F1" s="252"/>
      <c r="G1" s="252"/>
      <c r="H1" s="252"/>
      <c r="I1" s="252"/>
      <c r="J1" s="253"/>
    </row>
    <row r="2" spans="2:37" x14ac:dyDescent="0.2">
      <c r="B2" s="254" t="s">
        <v>130</v>
      </c>
      <c r="C2" s="255"/>
      <c r="D2" s="255"/>
      <c r="E2" s="255"/>
      <c r="F2" s="255"/>
      <c r="G2" s="255"/>
      <c r="H2" s="255"/>
      <c r="I2" s="255"/>
      <c r="J2" s="256"/>
      <c r="K2" s="16"/>
      <c r="L2" s="16"/>
      <c r="M2" s="16"/>
    </row>
    <row r="3" spans="2:37" x14ac:dyDescent="0.2">
      <c r="B3" s="257" t="s">
        <v>54</v>
      </c>
      <c r="C3" s="258"/>
      <c r="D3" s="258"/>
      <c r="E3" s="258"/>
      <c r="F3" s="258"/>
      <c r="G3" s="258"/>
      <c r="H3" s="258"/>
      <c r="I3" s="258"/>
      <c r="J3" s="259"/>
      <c r="K3" s="16"/>
      <c r="L3" s="16"/>
      <c r="M3" s="16"/>
    </row>
    <row r="4" spans="2:37" x14ac:dyDescent="0.2">
      <c r="B4" s="257" t="s">
        <v>309</v>
      </c>
      <c r="C4" s="258"/>
      <c r="D4" s="258"/>
      <c r="E4" s="258"/>
      <c r="F4" s="258"/>
      <c r="G4" s="258"/>
      <c r="H4" s="258"/>
      <c r="I4" s="258"/>
      <c r="J4" s="259"/>
      <c r="K4" s="16"/>
      <c r="L4" s="16"/>
      <c r="M4" s="16"/>
    </row>
    <row r="5" spans="2:37" ht="12.75" thickBot="1" x14ac:dyDescent="0.25">
      <c r="B5" s="260" t="s">
        <v>322</v>
      </c>
      <c r="C5" s="261"/>
      <c r="D5" s="261"/>
      <c r="E5" s="261"/>
      <c r="F5" s="261"/>
      <c r="G5" s="261"/>
      <c r="H5" s="261"/>
      <c r="I5" s="261"/>
      <c r="J5" s="262"/>
    </row>
    <row r="6" spans="2:37" ht="49.9" customHeight="1" thickBot="1" x14ac:dyDescent="0.25">
      <c r="B6" s="72"/>
      <c r="C6" s="73"/>
      <c r="D6" s="73"/>
      <c r="E6" s="74"/>
      <c r="F6" s="142" t="s">
        <v>0</v>
      </c>
      <c r="G6" s="142" t="s">
        <v>131</v>
      </c>
      <c r="H6" s="142" t="s">
        <v>85</v>
      </c>
      <c r="I6" s="142" t="s">
        <v>132</v>
      </c>
      <c r="J6" s="143" t="s">
        <v>383</v>
      </c>
    </row>
    <row r="7" spans="2:37" x14ac:dyDescent="0.2">
      <c r="B7" s="144">
        <v>3000</v>
      </c>
      <c r="C7" s="145" t="s">
        <v>174</v>
      </c>
      <c r="D7" s="146"/>
      <c r="E7" s="146"/>
      <c r="F7" s="147" t="s">
        <v>1</v>
      </c>
      <c r="G7" s="148">
        <v>116062406720</v>
      </c>
      <c r="H7" s="148">
        <v>826384762</v>
      </c>
      <c r="I7" s="148">
        <v>116888791482</v>
      </c>
      <c r="J7" s="149">
        <v>11327715005.197002</v>
      </c>
      <c r="U7" s="19"/>
    </row>
    <row r="8" spans="2:37" x14ac:dyDescent="0.2">
      <c r="B8" s="150">
        <v>3100</v>
      </c>
      <c r="C8" s="145" t="s">
        <v>175</v>
      </c>
      <c r="D8" s="151"/>
      <c r="E8" s="152"/>
      <c r="F8" s="153" t="s">
        <v>2</v>
      </c>
      <c r="G8" s="154">
        <v>41014130967</v>
      </c>
      <c r="H8" s="154">
        <v>493656864</v>
      </c>
      <c r="I8" s="154">
        <v>41507787831</v>
      </c>
      <c r="J8" s="155">
        <v>9570135236.6870022</v>
      </c>
    </row>
    <row r="9" spans="2:37" x14ac:dyDescent="0.2">
      <c r="B9" s="156">
        <v>3110</v>
      </c>
      <c r="C9" s="145" t="s">
        <v>176</v>
      </c>
      <c r="D9" s="151"/>
      <c r="E9" s="152"/>
      <c r="F9" s="157" t="s">
        <v>3</v>
      </c>
      <c r="G9" s="158">
        <v>36010611033</v>
      </c>
      <c r="H9" s="158">
        <v>0</v>
      </c>
      <c r="I9" s="158">
        <v>36010611033</v>
      </c>
      <c r="J9" s="159">
        <v>9225554271.5470028</v>
      </c>
    </row>
    <row r="10" spans="2:37" hidden="1" x14ac:dyDescent="0.2">
      <c r="B10" s="160"/>
      <c r="C10" s="145"/>
      <c r="D10" s="151"/>
      <c r="E10" s="152"/>
      <c r="F10" s="161" t="s">
        <v>133</v>
      </c>
      <c r="G10" s="162"/>
      <c r="H10" s="162"/>
      <c r="I10" s="162">
        <v>0</v>
      </c>
      <c r="J10" s="163"/>
    </row>
    <row r="11" spans="2:37" x14ac:dyDescent="0.2">
      <c r="B11" s="164">
        <v>311001</v>
      </c>
      <c r="C11" s="145">
        <v>4311101</v>
      </c>
      <c r="D11" s="7" t="s">
        <v>243</v>
      </c>
      <c r="E11" s="7" t="s">
        <v>242</v>
      </c>
      <c r="F11" s="161" t="s">
        <v>134</v>
      </c>
      <c r="G11" s="165">
        <v>22371640741</v>
      </c>
      <c r="H11" s="138"/>
      <c r="I11" s="162">
        <v>22371640741</v>
      </c>
      <c r="J11" s="166">
        <v>5741229271.5470028</v>
      </c>
      <c r="K11" s="19"/>
      <c r="M11" s="20"/>
      <c r="AG11" s="46">
        <f t="shared" ref="AG11:AG38" si="0">+I11-J11</f>
        <v>16630411469.452997</v>
      </c>
      <c r="AH11" s="1">
        <v>5879292</v>
      </c>
      <c r="AK11" s="20"/>
    </row>
    <row r="12" spans="2:37" x14ac:dyDescent="0.2">
      <c r="B12" s="164">
        <v>311002</v>
      </c>
      <c r="C12" s="145">
        <v>4311102</v>
      </c>
      <c r="D12" s="151"/>
      <c r="E12" s="152"/>
      <c r="F12" s="161" t="s">
        <v>135</v>
      </c>
      <c r="G12" s="165">
        <v>13638970292</v>
      </c>
      <c r="H12" s="137">
        <v>0</v>
      </c>
      <c r="I12" s="162">
        <v>13638970292</v>
      </c>
      <c r="J12" s="167">
        <v>3484325000</v>
      </c>
      <c r="K12" s="19"/>
      <c r="AG12" s="46">
        <f t="shared" si="0"/>
        <v>10154645292</v>
      </c>
    </row>
    <row r="13" spans="2:37" x14ac:dyDescent="0.2">
      <c r="B13" s="156">
        <v>3120</v>
      </c>
      <c r="C13" s="145" t="s">
        <v>177</v>
      </c>
      <c r="D13" s="151"/>
      <c r="E13" s="152"/>
      <c r="F13" s="157" t="s">
        <v>4</v>
      </c>
      <c r="G13" s="158">
        <v>5003519934</v>
      </c>
      <c r="H13" s="158">
        <v>493656864</v>
      </c>
      <c r="I13" s="158">
        <v>5497176798</v>
      </c>
      <c r="J13" s="159">
        <v>344580965.13999999</v>
      </c>
      <c r="AG13" s="46">
        <f t="shared" si="0"/>
        <v>5152595832.8599997</v>
      </c>
      <c r="AJ13" s="20"/>
    </row>
    <row r="14" spans="2:37" x14ac:dyDescent="0.2">
      <c r="B14" s="160">
        <v>3121</v>
      </c>
      <c r="C14" s="145" t="s">
        <v>178</v>
      </c>
      <c r="D14" s="151"/>
      <c r="E14" s="152"/>
      <c r="F14" s="168" t="s">
        <v>5</v>
      </c>
      <c r="G14" s="169">
        <v>719980230</v>
      </c>
      <c r="H14" s="169">
        <v>0</v>
      </c>
      <c r="I14" s="169">
        <v>719980230</v>
      </c>
      <c r="J14" s="170">
        <v>101445019</v>
      </c>
      <c r="AG14" s="46">
        <f t="shared" si="0"/>
        <v>618535211</v>
      </c>
    </row>
    <row r="15" spans="2:37" x14ac:dyDescent="0.2">
      <c r="B15" s="164">
        <v>312101</v>
      </c>
      <c r="C15" s="145" t="s">
        <v>179</v>
      </c>
      <c r="D15" s="151" t="s">
        <v>250</v>
      </c>
      <c r="E15" s="171" t="s">
        <v>244</v>
      </c>
      <c r="F15" s="161" t="s">
        <v>6</v>
      </c>
      <c r="G15" s="162">
        <v>719980230</v>
      </c>
      <c r="H15" s="162">
        <v>0</v>
      </c>
      <c r="I15" s="172">
        <v>719980230</v>
      </c>
      <c r="J15" s="167">
        <v>101445019</v>
      </c>
      <c r="AG15" s="46">
        <f t="shared" si="0"/>
        <v>618535211</v>
      </c>
      <c r="AJ15" s="19"/>
    </row>
    <row r="16" spans="2:37" hidden="1" x14ac:dyDescent="0.2">
      <c r="B16" s="164">
        <v>312102</v>
      </c>
      <c r="C16" s="145" t="s">
        <v>180</v>
      </c>
      <c r="D16" s="151"/>
      <c r="E16" s="152"/>
      <c r="F16" s="161" t="s">
        <v>7</v>
      </c>
      <c r="G16" s="162"/>
      <c r="H16" s="162"/>
      <c r="I16" s="172">
        <v>0</v>
      </c>
      <c r="J16" s="163">
        <v>0</v>
      </c>
      <c r="AG16" s="46">
        <f t="shared" si="0"/>
        <v>0</v>
      </c>
    </row>
    <row r="17" spans="2:33" hidden="1" x14ac:dyDescent="0.2">
      <c r="B17" s="160">
        <v>3123</v>
      </c>
      <c r="C17" s="145" t="s">
        <v>181</v>
      </c>
      <c r="D17" s="151"/>
      <c r="E17" s="152"/>
      <c r="F17" s="168" t="s">
        <v>8</v>
      </c>
      <c r="G17" s="173"/>
      <c r="H17" s="173"/>
      <c r="I17" s="172">
        <v>0</v>
      </c>
      <c r="J17" s="174"/>
      <c r="AG17" s="46">
        <f t="shared" si="0"/>
        <v>0</v>
      </c>
    </row>
    <row r="18" spans="2:33" hidden="1" x14ac:dyDescent="0.2">
      <c r="B18" s="160">
        <v>3124</v>
      </c>
      <c r="C18" s="145" t="s">
        <v>182</v>
      </c>
      <c r="D18" s="151"/>
      <c r="E18" s="152"/>
      <c r="F18" s="168" t="s">
        <v>9</v>
      </c>
      <c r="G18" s="173"/>
      <c r="H18" s="173"/>
      <c r="I18" s="172">
        <v>0</v>
      </c>
      <c r="J18" s="174"/>
      <c r="AG18" s="46">
        <f t="shared" si="0"/>
        <v>0</v>
      </c>
    </row>
    <row r="19" spans="2:33" hidden="1" x14ac:dyDescent="0.2">
      <c r="B19" s="160">
        <v>3125</v>
      </c>
      <c r="C19" s="145" t="s">
        <v>183</v>
      </c>
      <c r="D19" s="151"/>
      <c r="E19" s="152"/>
      <c r="F19" s="168" t="s">
        <v>10</v>
      </c>
      <c r="G19" s="173"/>
      <c r="H19" s="173"/>
      <c r="I19" s="172">
        <v>0</v>
      </c>
      <c r="J19" s="174"/>
      <c r="AG19" s="46">
        <f t="shared" si="0"/>
        <v>0</v>
      </c>
    </row>
    <row r="20" spans="2:33" x14ac:dyDescent="0.2">
      <c r="B20" s="160">
        <v>3126</v>
      </c>
      <c r="C20" s="145" t="s">
        <v>184</v>
      </c>
      <c r="D20" s="151"/>
      <c r="E20" s="152"/>
      <c r="F20" s="168" t="s">
        <v>11</v>
      </c>
      <c r="G20" s="169">
        <v>0</v>
      </c>
      <c r="H20" s="169">
        <v>493656864</v>
      </c>
      <c r="I20" s="175">
        <v>493656864</v>
      </c>
      <c r="J20" s="170">
        <v>116603481</v>
      </c>
      <c r="AG20" s="46">
        <f t="shared" si="0"/>
        <v>377053383</v>
      </c>
    </row>
    <row r="21" spans="2:33" hidden="1" x14ac:dyDescent="0.2">
      <c r="B21" s="160"/>
      <c r="C21" s="176"/>
      <c r="D21" s="151"/>
      <c r="E21" s="152"/>
      <c r="F21" s="161" t="s">
        <v>136</v>
      </c>
      <c r="G21" s="162"/>
      <c r="H21" s="162"/>
      <c r="I21" s="172">
        <v>0</v>
      </c>
      <c r="J21" s="163">
        <v>0</v>
      </c>
      <c r="AG21" s="46">
        <f t="shared" si="0"/>
        <v>0</v>
      </c>
    </row>
    <row r="22" spans="2:33" hidden="1" x14ac:dyDescent="0.2">
      <c r="B22" s="160"/>
      <c r="C22" s="176"/>
      <c r="D22" s="151"/>
      <c r="E22" s="152"/>
      <c r="F22" s="161" t="s">
        <v>137</v>
      </c>
      <c r="G22" s="162"/>
      <c r="H22" s="162"/>
      <c r="I22" s="172">
        <v>0</v>
      </c>
      <c r="J22" s="163">
        <v>0</v>
      </c>
      <c r="AG22" s="46">
        <f t="shared" si="0"/>
        <v>0</v>
      </c>
    </row>
    <row r="23" spans="2:33" s="2" customFormat="1" x14ac:dyDescent="0.2">
      <c r="B23" s="160">
        <v>3126</v>
      </c>
      <c r="C23" s="145" t="s">
        <v>184</v>
      </c>
      <c r="D23" s="151"/>
      <c r="E23" s="152"/>
      <c r="F23" s="168" t="s">
        <v>267</v>
      </c>
      <c r="G23" s="173">
        <v>0</v>
      </c>
      <c r="H23" s="173">
        <v>493656864</v>
      </c>
      <c r="I23" s="177">
        <v>493656864</v>
      </c>
      <c r="J23" s="174">
        <v>116603481</v>
      </c>
      <c r="O23" s="21"/>
      <c r="P23" s="47"/>
      <c r="AG23" s="46">
        <f t="shared" si="0"/>
        <v>377053383</v>
      </c>
    </row>
    <row r="24" spans="2:33" hidden="1" x14ac:dyDescent="0.2">
      <c r="B24" s="164">
        <v>312601</v>
      </c>
      <c r="C24" s="145" t="s">
        <v>185</v>
      </c>
      <c r="D24" s="151" t="s">
        <v>245</v>
      </c>
      <c r="E24" s="178">
        <v>24053815466</v>
      </c>
      <c r="F24" s="161" t="s">
        <v>138</v>
      </c>
      <c r="G24" s="162"/>
      <c r="H24" s="162"/>
      <c r="I24" s="172">
        <v>0</v>
      </c>
      <c r="J24" s="163">
        <v>0</v>
      </c>
      <c r="AG24" s="46">
        <f t="shared" si="0"/>
        <v>0</v>
      </c>
    </row>
    <row r="25" spans="2:33" hidden="1" x14ac:dyDescent="0.2">
      <c r="B25" s="164">
        <v>312602</v>
      </c>
      <c r="C25" s="145" t="s">
        <v>186</v>
      </c>
      <c r="D25" s="151" t="s">
        <v>243</v>
      </c>
      <c r="E25" s="178" t="s">
        <v>246</v>
      </c>
      <c r="F25" s="161" t="s">
        <v>283</v>
      </c>
      <c r="G25" s="162">
        <v>0</v>
      </c>
      <c r="H25" s="162">
        <v>0</v>
      </c>
      <c r="I25" s="172">
        <v>0</v>
      </c>
      <c r="J25" s="163"/>
      <c r="K25" s="19"/>
      <c r="U25" s="19"/>
      <c r="AG25" s="46">
        <f t="shared" si="0"/>
        <v>0</v>
      </c>
    </row>
    <row r="26" spans="2:33" hidden="1" x14ac:dyDescent="0.2">
      <c r="B26" s="164">
        <v>312603</v>
      </c>
      <c r="C26" s="145" t="s">
        <v>187</v>
      </c>
      <c r="D26" s="151" t="s">
        <v>243</v>
      </c>
      <c r="E26" s="178" t="s">
        <v>246</v>
      </c>
      <c r="F26" s="161" t="s">
        <v>300</v>
      </c>
      <c r="G26" s="162"/>
      <c r="I26" s="172">
        <v>0</v>
      </c>
      <c r="J26" s="163"/>
      <c r="K26" s="19"/>
      <c r="Q26" s="19"/>
      <c r="R26" s="19"/>
      <c r="U26" s="19"/>
      <c r="AG26" s="46">
        <f t="shared" si="0"/>
        <v>0</v>
      </c>
    </row>
    <row r="27" spans="2:33" ht="12" hidden="1" customHeight="1" x14ac:dyDescent="0.2">
      <c r="B27" s="164">
        <v>312604</v>
      </c>
      <c r="C27" s="145" t="s">
        <v>188</v>
      </c>
      <c r="D27" s="151" t="s">
        <v>243</v>
      </c>
      <c r="E27" s="178" t="s">
        <v>247</v>
      </c>
      <c r="F27" s="161" t="s">
        <v>139</v>
      </c>
      <c r="G27" s="162"/>
      <c r="H27" s="162"/>
      <c r="I27" s="172">
        <v>0</v>
      </c>
      <c r="J27" s="163">
        <v>0</v>
      </c>
      <c r="Q27" s="19"/>
      <c r="U27" s="19"/>
      <c r="AG27" s="46">
        <f t="shared" si="0"/>
        <v>0</v>
      </c>
    </row>
    <row r="28" spans="2:33" ht="12" hidden="1" customHeight="1" x14ac:dyDescent="0.2">
      <c r="B28" s="164">
        <v>312605</v>
      </c>
      <c r="C28" s="145" t="s">
        <v>189</v>
      </c>
      <c r="D28" s="151" t="s">
        <v>243</v>
      </c>
      <c r="E28" s="152" t="s">
        <v>258</v>
      </c>
      <c r="F28" s="161" t="s">
        <v>140</v>
      </c>
      <c r="G28" s="162"/>
      <c r="H28" s="162">
        <v>0</v>
      </c>
      <c r="I28" s="172">
        <v>0</v>
      </c>
      <c r="J28" s="163">
        <v>0</v>
      </c>
      <c r="U28" s="19"/>
      <c r="AG28" s="46">
        <f t="shared" si="0"/>
        <v>0</v>
      </c>
    </row>
    <row r="29" spans="2:33" ht="12" hidden="1" customHeight="1" x14ac:dyDescent="0.2">
      <c r="B29" s="164">
        <v>312606</v>
      </c>
      <c r="C29" s="145" t="s">
        <v>190</v>
      </c>
      <c r="D29" s="151" t="s">
        <v>261</v>
      </c>
      <c r="E29" s="152" t="s">
        <v>262</v>
      </c>
      <c r="F29" s="161" t="s">
        <v>141</v>
      </c>
      <c r="G29" s="162"/>
      <c r="H29" s="162">
        <v>0</v>
      </c>
      <c r="I29" s="172">
        <v>0</v>
      </c>
      <c r="J29" s="163">
        <v>0</v>
      </c>
      <c r="U29" s="19"/>
      <c r="AG29" s="46">
        <f t="shared" si="0"/>
        <v>0</v>
      </c>
    </row>
    <row r="30" spans="2:33" ht="12" hidden="1" customHeight="1" x14ac:dyDescent="0.2">
      <c r="B30" s="164">
        <v>312607</v>
      </c>
      <c r="C30" s="145" t="s">
        <v>191</v>
      </c>
      <c r="D30" s="151" t="s">
        <v>259</v>
      </c>
      <c r="E30" s="152" t="s">
        <v>260</v>
      </c>
      <c r="F30" s="161" t="s">
        <v>142</v>
      </c>
      <c r="G30" s="162"/>
      <c r="H30" s="162">
        <v>0</v>
      </c>
      <c r="I30" s="172">
        <v>0</v>
      </c>
      <c r="J30" s="163">
        <v>0</v>
      </c>
      <c r="U30" s="19"/>
      <c r="AG30" s="46">
        <f t="shared" si="0"/>
        <v>0</v>
      </c>
    </row>
    <row r="31" spans="2:33" hidden="1" x14ac:dyDescent="0.2">
      <c r="B31" s="164">
        <v>312608</v>
      </c>
      <c r="C31" s="145" t="s">
        <v>192</v>
      </c>
      <c r="D31" s="151" t="s">
        <v>243</v>
      </c>
      <c r="E31" s="178" t="s">
        <v>246</v>
      </c>
      <c r="F31" s="161" t="s">
        <v>143</v>
      </c>
      <c r="G31" s="162">
        <v>0</v>
      </c>
      <c r="H31" s="162">
        <v>0</v>
      </c>
      <c r="I31" s="172">
        <v>0</v>
      </c>
      <c r="J31" s="163"/>
      <c r="U31" s="19"/>
      <c r="AG31" s="46">
        <f t="shared" si="0"/>
        <v>0</v>
      </c>
    </row>
    <row r="32" spans="2:33" hidden="1" x14ac:dyDescent="0.2">
      <c r="B32" s="164">
        <v>312609</v>
      </c>
      <c r="C32" s="145">
        <v>4312609</v>
      </c>
      <c r="D32" s="151" t="s">
        <v>261</v>
      </c>
      <c r="E32" s="152" t="s">
        <v>262</v>
      </c>
      <c r="F32" s="161"/>
      <c r="G32" s="162"/>
      <c r="H32" s="162">
        <v>0</v>
      </c>
      <c r="I32" s="172"/>
      <c r="J32" s="163"/>
      <c r="U32" s="19"/>
      <c r="AG32" s="46">
        <f t="shared" si="0"/>
        <v>0</v>
      </c>
    </row>
    <row r="33" spans="2:34" hidden="1" x14ac:dyDescent="0.2">
      <c r="B33" s="164">
        <v>312609</v>
      </c>
      <c r="C33" s="145">
        <v>4312609</v>
      </c>
      <c r="D33" s="151"/>
      <c r="E33" s="152"/>
      <c r="F33" s="161" t="s">
        <v>272</v>
      </c>
      <c r="G33" s="162"/>
      <c r="H33" s="162">
        <v>0</v>
      </c>
      <c r="I33" s="172">
        <v>0</v>
      </c>
      <c r="J33" s="163">
        <v>0</v>
      </c>
      <c r="U33" s="19"/>
      <c r="AG33" s="46">
        <f t="shared" si="0"/>
        <v>0</v>
      </c>
    </row>
    <row r="34" spans="2:34" hidden="1" x14ac:dyDescent="0.2">
      <c r="B34" s="164">
        <v>312610</v>
      </c>
      <c r="C34" s="145">
        <v>4312610</v>
      </c>
      <c r="D34" s="151"/>
      <c r="E34" s="152"/>
      <c r="F34" s="161" t="s">
        <v>273</v>
      </c>
      <c r="G34" s="162">
        <v>0</v>
      </c>
      <c r="H34" s="162">
        <v>0</v>
      </c>
      <c r="I34" s="172">
        <v>0</v>
      </c>
      <c r="J34" s="163">
        <v>0</v>
      </c>
      <c r="U34" s="19"/>
      <c r="AG34" s="46">
        <f t="shared" si="0"/>
        <v>0</v>
      </c>
    </row>
    <row r="35" spans="2:34" hidden="1" x14ac:dyDescent="0.2">
      <c r="B35" s="164">
        <v>312611</v>
      </c>
      <c r="C35" s="145">
        <v>4312611</v>
      </c>
      <c r="D35" s="151"/>
      <c r="E35" s="152"/>
      <c r="F35" s="161" t="s">
        <v>274</v>
      </c>
      <c r="G35" s="162"/>
      <c r="H35" s="162">
        <v>0</v>
      </c>
      <c r="I35" s="172">
        <v>0</v>
      </c>
      <c r="J35" s="163">
        <v>0</v>
      </c>
      <c r="U35" s="19"/>
      <c r="AG35" s="46">
        <f t="shared" si="0"/>
        <v>0</v>
      </c>
    </row>
    <row r="36" spans="2:34" hidden="1" x14ac:dyDescent="0.2">
      <c r="B36" s="164">
        <v>312612</v>
      </c>
      <c r="C36" s="145">
        <v>4312612</v>
      </c>
      <c r="D36" s="151"/>
      <c r="E36" s="152"/>
      <c r="F36" s="161" t="s">
        <v>292</v>
      </c>
      <c r="G36" s="162">
        <v>0</v>
      </c>
      <c r="H36" s="162">
        <v>0</v>
      </c>
      <c r="I36" s="172">
        <v>0</v>
      </c>
      <c r="J36" s="163">
        <v>0</v>
      </c>
      <c r="U36" s="19"/>
      <c r="AG36" s="46">
        <f t="shared" si="0"/>
        <v>0</v>
      </c>
    </row>
    <row r="37" spans="2:34" hidden="1" x14ac:dyDescent="0.2">
      <c r="B37" s="164">
        <v>312613</v>
      </c>
      <c r="C37" s="145">
        <v>4312613</v>
      </c>
      <c r="D37" s="151"/>
      <c r="E37" s="152"/>
      <c r="F37" s="161" t="s">
        <v>277</v>
      </c>
      <c r="G37" s="162">
        <v>0</v>
      </c>
      <c r="H37" s="162">
        <v>0</v>
      </c>
      <c r="I37" s="172">
        <v>0</v>
      </c>
      <c r="J37" s="163">
        <v>0</v>
      </c>
      <c r="U37" s="19"/>
      <c r="AG37" s="46">
        <f t="shared" si="0"/>
        <v>0</v>
      </c>
    </row>
    <row r="38" spans="2:34" hidden="1" x14ac:dyDescent="0.2">
      <c r="B38" s="164">
        <v>312614</v>
      </c>
      <c r="C38" s="145"/>
      <c r="D38" s="151"/>
      <c r="E38" s="152"/>
      <c r="F38" s="161" t="s">
        <v>285</v>
      </c>
      <c r="G38" s="162">
        <v>0</v>
      </c>
      <c r="H38" s="162">
        <v>0</v>
      </c>
      <c r="I38" s="172">
        <v>0</v>
      </c>
      <c r="J38" s="163">
        <v>0</v>
      </c>
      <c r="AG38" s="46">
        <f t="shared" si="0"/>
        <v>0</v>
      </c>
    </row>
    <row r="39" spans="2:34" hidden="1" x14ac:dyDescent="0.2">
      <c r="B39" s="164">
        <v>312615</v>
      </c>
      <c r="C39" s="145"/>
      <c r="D39" s="151"/>
      <c r="E39" s="152"/>
      <c r="F39" s="161" t="s">
        <v>293</v>
      </c>
      <c r="G39" s="162">
        <v>0</v>
      </c>
      <c r="H39" s="162">
        <v>0</v>
      </c>
      <c r="I39" s="172">
        <v>0</v>
      </c>
      <c r="J39" s="163"/>
    </row>
    <row r="40" spans="2:34" hidden="1" x14ac:dyDescent="0.2">
      <c r="B40" s="164">
        <v>312615</v>
      </c>
      <c r="C40" s="145"/>
      <c r="D40" s="151"/>
      <c r="E40" s="152"/>
      <c r="F40" s="161" t="s">
        <v>302</v>
      </c>
      <c r="G40" s="162">
        <v>0</v>
      </c>
      <c r="H40" s="162"/>
      <c r="I40" s="172">
        <v>0</v>
      </c>
      <c r="J40" s="163"/>
      <c r="AG40" s="46">
        <f t="shared" ref="AG40:AG82" si="1">+I40-J40</f>
        <v>0</v>
      </c>
    </row>
    <row r="41" spans="2:34" x14ac:dyDescent="0.2">
      <c r="B41" s="164" t="s">
        <v>315</v>
      </c>
      <c r="C41" s="145"/>
      <c r="D41" s="151"/>
      <c r="E41" s="152"/>
      <c r="F41" s="233" t="s">
        <v>317</v>
      </c>
      <c r="G41" s="189">
        <v>0</v>
      </c>
      <c r="H41" s="189">
        <v>214035975</v>
      </c>
      <c r="I41" s="172">
        <v>214035975</v>
      </c>
      <c r="J41" s="163">
        <v>70000000</v>
      </c>
    </row>
    <row r="42" spans="2:34" x14ac:dyDescent="0.2">
      <c r="B42" s="164" t="s">
        <v>316</v>
      </c>
      <c r="C42" s="145"/>
      <c r="D42" s="151"/>
      <c r="E42" s="152"/>
      <c r="F42" s="233" t="s">
        <v>318</v>
      </c>
      <c r="G42" s="189">
        <v>0</v>
      </c>
      <c r="H42" s="189">
        <v>279620889</v>
      </c>
      <c r="I42" s="172">
        <v>279620889</v>
      </c>
      <c r="J42" s="163">
        <v>46603481</v>
      </c>
    </row>
    <row r="43" spans="2:34" hidden="1" x14ac:dyDescent="0.2">
      <c r="B43" s="164"/>
      <c r="C43" s="145"/>
      <c r="D43" s="151"/>
      <c r="E43" s="152"/>
      <c r="F43" s="161"/>
      <c r="G43" s="162"/>
      <c r="H43" s="162"/>
      <c r="I43" s="172"/>
      <c r="J43" s="163">
        <v>0</v>
      </c>
      <c r="AG43" s="46">
        <f t="shared" si="1"/>
        <v>0</v>
      </c>
    </row>
    <row r="44" spans="2:34" x14ac:dyDescent="0.2">
      <c r="B44" s="160">
        <v>3128</v>
      </c>
      <c r="C44" s="145" t="s">
        <v>193</v>
      </c>
      <c r="D44" s="151"/>
      <c r="E44" s="152"/>
      <c r="F44" s="168" t="s">
        <v>12</v>
      </c>
      <c r="G44" s="169">
        <v>4283539704</v>
      </c>
      <c r="H44" s="169">
        <v>0</v>
      </c>
      <c r="I44" s="175">
        <v>4283539704</v>
      </c>
      <c r="J44" s="170">
        <v>126532465.14</v>
      </c>
      <c r="K44" s="19"/>
      <c r="AG44" s="46">
        <f t="shared" si="1"/>
        <v>4157007238.8600001</v>
      </c>
    </row>
    <row r="45" spans="2:34" x14ac:dyDescent="0.2">
      <c r="B45" s="164">
        <v>312801</v>
      </c>
      <c r="C45" s="145" t="s">
        <v>194</v>
      </c>
      <c r="D45" s="151" t="s">
        <v>243</v>
      </c>
      <c r="E45" s="178" t="s">
        <v>248</v>
      </c>
      <c r="F45" s="161" t="s">
        <v>144</v>
      </c>
      <c r="G45" s="162">
        <v>2969862727</v>
      </c>
      <c r="H45" s="162">
        <v>0</v>
      </c>
      <c r="I45" s="172">
        <v>2969862727</v>
      </c>
      <c r="J45" s="179">
        <v>117339037.48999999</v>
      </c>
      <c r="K45" s="19"/>
      <c r="AG45" s="46">
        <f t="shared" si="1"/>
        <v>2852523689.5100002</v>
      </c>
    </row>
    <row r="46" spans="2:34" hidden="1" x14ac:dyDescent="0.2">
      <c r="B46" s="164">
        <v>312802</v>
      </c>
      <c r="C46" s="145" t="s">
        <v>195</v>
      </c>
      <c r="D46" s="151"/>
      <c r="E46" s="152"/>
      <c r="F46" s="161" t="s">
        <v>13</v>
      </c>
      <c r="G46" s="162"/>
      <c r="H46" s="162">
        <v>0</v>
      </c>
      <c r="I46" s="172">
        <v>0</v>
      </c>
      <c r="J46" s="163"/>
      <c r="K46" s="19"/>
      <c r="AG46" s="46">
        <f t="shared" si="1"/>
        <v>0</v>
      </c>
    </row>
    <row r="47" spans="2:34" x14ac:dyDescent="0.2">
      <c r="B47" s="164">
        <v>312803</v>
      </c>
      <c r="C47" s="145" t="s">
        <v>196</v>
      </c>
      <c r="D47" s="151" t="s">
        <v>243</v>
      </c>
      <c r="E47" s="178" t="s">
        <v>249</v>
      </c>
      <c r="F47" s="161" t="s">
        <v>14</v>
      </c>
      <c r="G47" s="162">
        <v>836478802</v>
      </c>
      <c r="H47" s="162">
        <v>0</v>
      </c>
      <c r="I47" s="172">
        <v>836478802</v>
      </c>
      <c r="J47" s="179">
        <v>0</v>
      </c>
      <c r="K47" s="19"/>
      <c r="AG47" s="46">
        <f t="shared" si="1"/>
        <v>836478802</v>
      </c>
    </row>
    <row r="48" spans="2:34" x14ac:dyDescent="0.2">
      <c r="B48" s="164">
        <v>312804</v>
      </c>
      <c r="C48" s="180" t="s">
        <v>197</v>
      </c>
      <c r="D48" s="151" t="s">
        <v>250</v>
      </c>
      <c r="E48" s="171" t="s">
        <v>244</v>
      </c>
      <c r="F48" s="181" t="s">
        <v>15</v>
      </c>
      <c r="G48" s="162">
        <v>31727467</v>
      </c>
      <c r="H48" s="162">
        <v>0</v>
      </c>
      <c r="I48" s="172">
        <v>31727467</v>
      </c>
      <c r="J48" s="179">
        <v>3801583</v>
      </c>
      <c r="AG48" s="46">
        <f t="shared" si="1"/>
        <v>27925884</v>
      </c>
      <c r="AH48" s="3">
        <f>+AG48+AG49</f>
        <v>32176617</v>
      </c>
    </row>
    <row r="49" spans="2:36" x14ac:dyDescent="0.2">
      <c r="B49" s="164">
        <v>312805</v>
      </c>
      <c r="C49" s="145" t="s">
        <v>198</v>
      </c>
      <c r="D49" s="152" t="s">
        <v>243</v>
      </c>
      <c r="E49" s="171" t="s">
        <v>242</v>
      </c>
      <c r="F49" s="181" t="s">
        <v>145</v>
      </c>
      <c r="G49" s="162">
        <v>5550433</v>
      </c>
      <c r="H49" s="162">
        <v>0</v>
      </c>
      <c r="I49" s="172">
        <v>5550433</v>
      </c>
      <c r="J49" s="179">
        <v>1299700</v>
      </c>
      <c r="AG49" s="46">
        <f t="shared" si="1"/>
        <v>4250733</v>
      </c>
      <c r="AJ49" s="46"/>
    </row>
    <row r="50" spans="2:36" x14ac:dyDescent="0.2">
      <c r="B50" s="164">
        <v>312805</v>
      </c>
      <c r="C50" s="145" t="s">
        <v>198</v>
      </c>
      <c r="D50" s="151" t="s">
        <v>243</v>
      </c>
      <c r="E50" s="171" t="s">
        <v>242</v>
      </c>
      <c r="F50" s="161" t="s">
        <v>55</v>
      </c>
      <c r="G50" s="162">
        <v>39740285</v>
      </c>
      <c r="H50" s="162">
        <v>0</v>
      </c>
      <c r="I50" s="172">
        <v>39740285</v>
      </c>
      <c r="J50" s="182">
        <v>4092144.65</v>
      </c>
      <c r="AG50" s="46">
        <f t="shared" si="1"/>
        <v>35648140.350000001</v>
      </c>
      <c r="AJ50" s="46"/>
    </row>
    <row r="51" spans="2:36" hidden="1" x14ac:dyDescent="0.2">
      <c r="B51" s="164" t="s">
        <v>146</v>
      </c>
      <c r="C51" s="145" t="s">
        <v>198</v>
      </c>
      <c r="D51" s="151"/>
      <c r="E51" s="152"/>
      <c r="F51" s="161" t="s">
        <v>147</v>
      </c>
      <c r="G51" s="162"/>
      <c r="H51" s="162">
        <v>0</v>
      </c>
      <c r="I51" s="172">
        <v>0</v>
      </c>
      <c r="J51" s="163">
        <v>0</v>
      </c>
      <c r="AG51" s="46">
        <f t="shared" si="1"/>
        <v>0</v>
      </c>
      <c r="AJ51" s="46"/>
    </row>
    <row r="52" spans="2:36" x14ac:dyDescent="0.2">
      <c r="B52" s="164">
        <v>312805</v>
      </c>
      <c r="C52" s="145" t="s">
        <v>198</v>
      </c>
      <c r="D52" s="151" t="s">
        <v>243</v>
      </c>
      <c r="E52" s="171" t="s">
        <v>242</v>
      </c>
      <c r="F52" s="161" t="s">
        <v>16</v>
      </c>
      <c r="G52" s="162">
        <v>400000000</v>
      </c>
      <c r="H52" s="162">
        <v>0</v>
      </c>
      <c r="I52" s="215">
        <v>400000000</v>
      </c>
      <c r="J52" s="163">
        <v>0</v>
      </c>
      <c r="K52" s="19"/>
      <c r="AG52" s="46">
        <f t="shared" si="1"/>
        <v>400000000</v>
      </c>
      <c r="AJ52" s="46"/>
    </row>
    <row r="53" spans="2:36" x14ac:dyDescent="0.2">
      <c r="B53" s="164">
        <v>312805</v>
      </c>
      <c r="C53" s="145" t="s">
        <v>198</v>
      </c>
      <c r="D53" s="151" t="s">
        <v>243</v>
      </c>
      <c r="E53" s="171" t="s">
        <v>242</v>
      </c>
      <c r="F53" s="161" t="s">
        <v>12</v>
      </c>
      <c r="G53" s="162">
        <v>179990</v>
      </c>
      <c r="H53" s="162">
        <v>0</v>
      </c>
      <c r="I53" s="215">
        <v>179990</v>
      </c>
      <c r="J53" s="179">
        <v>0</v>
      </c>
      <c r="AG53" s="46">
        <f t="shared" si="1"/>
        <v>179990</v>
      </c>
      <c r="AJ53" s="46"/>
    </row>
    <row r="54" spans="2:36" x14ac:dyDescent="0.2">
      <c r="B54" s="183">
        <v>3200</v>
      </c>
      <c r="C54" s="184" t="s">
        <v>199</v>
      </c>
      <c r="D54" s="146"/>
      <c r="E54" s="185"/>
      <c r="F54" s="186" t="s">
        <v>17</v>
      </c>
      <c r="G54" s="187">
        <v>75048275753</v>
      </c>
      <c r="H54" s="187">
        <v>332727898</v>
      </c>
      <c r="I54" s="187">
        <v>75381003651</v>
      </c>
      <c r="J54" s="231">
        <v>1757579768.5099998</v>
      </c>
      <c r="K54" s="19"/>
      <c r="AG54" s="46">
        <f t="shared" si="1"/>
        <v>73623423882.490005</v>
      </c>
      <c r="AJ54" s="46"/>
    </row>
    <row r="55" spans="2:36" hidden="1" x14ac:dyDescent="0.2">
      <c r="B55" s="160">
        <v>3210</v>
      </c>
      <c r="C55" s="145" t="s">
        <v>200</v>
      </c>
      <c r="D55" s="151"/>
      <c r="E55" s="152"/>
      <c r="F55" s="168" t="s">
        <v>18</v>
      </c>
      <c r="G55" s="169">
        <v>0</v>
      </c>
      <c r="H55" s="169">
        <v>0</v>
      </c>
      <c r="I55" s="169">
        <v>0</v>
      </c>
      <c r="J55" s="170">
        <v>0</v>
      </c>
      <c r="AG55" s="46">
        <f t="shared" si="1"/>
        <v>0</v>
      </c>
      <c r="AJ55" s="46"/>
    </row>
    <row r="56" spans="2:36" hidden="1" x14ac:dyDescent="0.2">
      <c r="B56" s="164">
        <v>3211</v>
      </c>
      <c r="C56" s="145" t="s">
        <v>201</v>
      </c>
      <c r="D56" s="151"/>
      <c r="E56" s="152"/>
      <c r="F56" s="161" t="s">
        <v>19</v>
      </c>
      <c r="G56" s="162"/>
      <c r="H56" s="162"/>
      <c r="I56" s="162"/>
      <c r="J56" s="163">
        <v>0</v>
      </c>
      <c r="AG56" s="46">
        <f t="shared" si="1"/>
        <v>0</v>
      </c>
      <c r="AJ56" s="46"/>
    </row>
    <row r="57" spans="2:36" hidden="1" x14ac:dyDescent="0.2">
      <c r="B57" s="164">
        <v>3212</v>
      </c>
      <c r="C57" s="145" t="s">
        <v>202</v>
      </c>
      <c r="D57" s="151"/>
      <c r="E57" s="152"/>
      <c r="F57" s="161" t="s">
        <v>20</v>
      </c>
      <c r="G57" s="162"/>
      <c r="H57" s="162"/>
      <c r="I57" s="162"/>
      <c r="J57" s="163">
        <v>0</v>
      </c>
      <c r="AG57" s="46">
        <f t="shared" si="1"/>
        <v>0</v>
      </c>
      <c r="AJ57" s="46"/>
    </row>
    <row r="58" spans="2:36" hidden="1" x14ac:dyDescent="0.2">
      <c r="B58" s="160">
        <v>3220</v>
      </c>
      <c r="C58" s="145" t="s">
        <v>203</v>
      </c>
      <c r="D58" s="151"/>
      <c r="E58" s="152"/>
      <c r="F58" s="168" t="s">
        <v>21</v>
      </c>
      <c r="G58" s="169">
        <v>0</v>
      </c>
      <c r="H58" s="169">
        <v>0</v>
      </c>
      <c r="I58" s="169">
        <v>0</v>
      </c>
      <c r="J58" s="170">
        <v>0</v>
      </c>
      <c r="AG58" s="46">
        <f t="shared" si="1"/>
        <v>0</v>
      </c>
      <c r="AJ58" s="46"/>
    </row>
    <row r="59" spans="2:36" hidden="1" x14ac:dyDescent="0.2">
      <c r="B59" s="164">
        <v>3221</v>
      </c>
      <c r="C59" s="145" t="s">
        <v>204</v>
      </c>
      <c r="D59" s="151"/>
      <c r="E59" s="152"/>
      <c r="F59" s="161" t="s">
        <v>19</v>
      </c>
      <c r="G59" s="162"/>
      <c r="H59" s="162"/>
      <c r="I59" s="162"/>
      <c r="J59" s="163">
        <v>0</v>
      </c>
      <c r="AG59" s="46">
        <f t="shared" si="1"/>
        <v>0</v>
      </c>
      <c r="AJ59" s="46"/>
    </row>
    <row r="60" spans="2:36" hidden="1" x14ac:dyDescent="0.2">
      <c r="B60" s="164">
        <v>3222</v>
      </c>
      <c r="C60" s="145" t="s">
        <v>205</v>
      </c>
      <c r="D60" s="151"/>
      <c r="E60" s="152"/>
      <c r="F60" s="161" t="s">
        <v>20</v>
      </c>
      <c r="G60" s="162"/>
      <c r="H60" s="162"/>
      <c r="I60" s="162"/>
      <c r="J60" s="163">
        <v>0</v>
      </c>
      <c r="AG60" s="46">
        <f t="shared" si="1"/>
        <v>0</v>
      </c>
      <c r="AJ60" s="46"/>
    </row>
    <row r="61" spans="2:36" x14ac:dyDescent="0.2">
      <c r="B61" s="164">
        <v>3220</v>
      </c>
      <c r="C61" s="145"/>
      <c r="D61" s="151"/>
      <c r="E61" s="152"/>
      <c r="F61" s="161" t="s">
        <v>21</v>
      </c>
      <c r="G61" s="162">
        <v>72000000000</v>
      </c>
      <c r="H61" s="162"/>
      <c r="I61" s="162">
        <v>72000000000</v>
      </c>
      <c r="J61" s="163">
        <v>0</v>
      </c>
      <c r="AJ61" s="46"/>
    </row>
    <row r="62" spans="2:36" x14ac:dyDescent="0.2">
      <c r="B62" s="164">
        <v>3222</v>
      </c>
      <c r="C62" s="145"/>
      <c r="D62" s="151"/>
      <c r="E62" s="152"/>
      <c r="F62" s="161" t="s">
        <v>20</v>
      </c>
      <c r="G62" s="162">
        <v>72000000000</v>
      </c>
      <c r="H62" s="162"/>
      <c r="I62" s="162">
        <v>72000000000</v>
      </c>
      <c r="J62" s="163">
        <v>0</v>
      </c>
      <c r="AJ62" s="46"/>
    </row>
    <row r="63" spans="2:36" x14ac:dyDescent="0.2">
      <c r="B63" s="160">
        <v>3230</v>
      </c>
      <c r="C63" s="145" t="s">
        <v>206</v>
      </c>
      <c r="D63" s="151"/>
      <c r="E63" s="152"/>
      <c r="F63" s="168" t="s">
        <v>22</v>
      </c>
      <c r="G63" s="173">
        <v>373425768</v>
      </c>
      <c r="H63" s="173">
        <v>0</v>
      </c>
      <c r="I63" s="173">
        <v>373425768</v>
      </c>
      <c r="J63" s="188">
        <v>121605501.60000001</v>
      </c>
      <c r="AG63" s="46">
        <f t="shared" si="1"/>
        <v>251820266.39999998</v>
      </c>
      <c r="AJ63" s="46"/>
    </row>
    <row r="64" spans="2:36" x14ac:dyDescent="0.2">
      <c r="B64" s="164">
        <v>323001</v>
      </c>
      <c r="C64" s="145" t="s">
        <v>207</v>
      </c>
      <c r="D64" s="151" t="s">
        <v>243</v>
      </c>
      <c r="E64" s="171" t="s">
        <v>242</v>
      </c>
      <c r="F64" s="161" t="s">
        <v>148</v>
      </c>
      <c r="G64" s="162">
        <v>68525315</v>
      </c>
      <c r="H64" s="162">
        <v>0</v>
      </c>
      <c r="I64" s="172">
        <v>68525315</v>
      </c>
      <c r="J64" s="167">
        <v>11771125.67</v>
      </c>
      <c r="AG64" s="46">
        <f t="shared" si="1"/>
        <v>56754189.329999998</v>
      </c>
      <c r="AJ64" s="46"/>
    </row>
    <row r="65" spans="2:36" x14ac:dyDescent="0.2">
      <c r="B65" s="164">
        <v>323002</v>
      </c>
      <c r="C65" s="145" t="s">
        <v>208</v>
      </c>
      <c r="D65" s="151" t="s">
        <v>252</v>
      </c>
      <c r="E65" s="152" t="s">
        <v>251</v>
      </c>
      <c r="F65" s="161" t="s">
        <v>149</v>
      </c>
      <c r="G65" s="162">
        <v>304900453</v>
      </c>
      <c r="H65" s="162">
        <v>0</v>
      </c>
      <c r="I65" s="172">
        <v>304900453</v>
      </c>
      <c r="J65" s="166">
        <v>109834375.93000001</v>
      </c>
      <c r="AG65" s="46">
        <f t="shared" si="1"/>
        <v>195066077.06999999</v>
      </c>
      <c r="AJ65" s="46"/>
    </row>
    <row r="66" spans="2:36" x14ac:dyDescent="0.2">
      <c r="B66" s="160">
        <v>3250</v>
      </c>
      <c r="C66" s="145" t="s">
        <v>209</v>
      </c>
      <c r="D66" s="151"/>
      <c r="E66" s="152"/>
      <c r="F66" s="168" t="s">
        <v>23</v>
      </c>
      <c r="G66" s="169">
        <v>2674849985</v>
      </c>
      <c r="H66" s="169">
        <v>332727898</v>
      </c>
      <c r="I66" s="175">
        <v>3007577883</v>
      </c>
      <c r="J66" s="170">
        <v>1635974266.9099998</v>
      </c>
      <c r="K66" s="19"/>
      <c r="AG66" s="46">
        <f t="shared" si="1"/>
        <v>1371603616.0900002</v>
      </c>
      <c r="AJ66" s="46"/>
    </row>
    <row r="67" spans="2:36" s="2" customFormat="1" hidden="1" x14ac:dyDescent="0.2">
      <c r="B67" s="160">
        <v>3251</v>
      </c>
      <c r="C67" s="145" t="s">
        <v>210</v>
      </c>
      <c r="D67" s="151"/>
      <c r="E67" s="152"/>
      <c r="F67" s="168" t="s">
        <v>24</v>
      </c>
      <c r="G67" s="173"/>
      <c r="H67" s="173"/>
      <c r="I67" s="177"/>
      <c r="J67" s="174"/>
      <c r="O67" s="21"/>
      <c r="P67" s="47"/>
      <c r="AG67" s="46">
        <f t="shared" si="1"/>
        <v>0</v>
      </c>
      <c r="AJ67" s="46"/>
    </row>
    <row r="68" spans="2:36" s="2" customFormat="1" x14ac:dyDescent="0.2">
      <c r="B68" s="160">
        <v>3252</v>
      </c>
      <c r="C68" s="145" t="s">
        <v>211</v>
      </c>
      <c r="D68" s="151"/>
      <c r="E68" s="152"/>
      <c r="F68" s="168" t="s">
        <v>150</v>
      </c>
      <c r="G68" s="173">
        <v>0</v>
      </c>
      <c r="H68" s="173">
        <v>0</v>
      </c>
      <c r="I68" s="177">
        <v>0</v>
      </c>
      <c r="J68" s="174">
        <v>0</v>
      </c>
      <c r="O68" s="21"/>
      <c r="P68" s="47"/>
      <c r="AG68" s="46">
        <f t="shared" si="1"/>
        <v>0</v>
      </c>
      <c r="AJ68" s="46"/>
    </row>
    <row r="69" spans="2:36" x14ac:dyDescent="0.2">
      <c r="B69" s="164">
        <v>325201</v>
      </c>
      <c r="C69" s="145" t="s">
        <v>212</v>
      </c>
      <c r="D69" s="151" t="s">
        <v>243</v>
      </c>
      <c r="E69" s="171" t="s">
        <v>242</v>
      </c>
      <c r="F69" s="161" t="s">
        <v>151</v>
      </c>
      <c r="G69" s="162">
        <v>0</v>
      </c>
      <c r="H69" s="173">
        <v>0</v>
      </c>
      <c r="I69" s="172">
        <v>0</v>
      </c>
      <c r="J69" s="189">
        <v>0</v>
      </c>
      <c r="AG69" s="46">
        <f t="shared" si="1"/>
        <v>0</v>
      </c>
      <c r="AI69" s="225"/>
      <c r="AJ69" s="46"/>
    </row>
    <row r="70" spans="2:36" x14ac:dyDescent="0.2">
      <c r="B70" s="164">
        <v>325202</v>
      </c>
      <c r="C70" s="145" t="s">
        <v>213</v>
      </c>
      <c r="D70" s="151" t="s">
        <v>252</v>
      </c>
      <c r="E70" s="152" t="s">
        <v>251</v>
      </c>
      <c r="F70" s="161" t="s">
        <v>152</v>
      </c>
      <c r="G70" s="162">
        <v>0</v>
      </c>
      <c r="H70" s="173">
        <v>0</v>
      </c>
      <c r="I70" s="172">
        <v>0</v>
      </c>
      <c r="J70" s="189">
        <v>0</v>
      </c>
      <c r="AG70" s="46">
        <f t="shared" si="1"/>
        <v>0</v>
      </c>
      <c r="AI70" s="225"/>
      <c r="AJ70" s="46"/>
    </row>
    <row r="71" spans="2:36" x14ac:dyDescent="0.2">
      <c r="B71" s="164">
        <v>325203</v>
      </c>
      <c r="C71" s="145" t="s">
        <v>214</v>
      </c>
      <c r="D71" s="151" t="s">
        <v>243</v>
      </c>
      <c r="E71" s="178" t="s">
        <v>248</v>
      </c>
      <c r="F71" s="161" t="s">
        <v>153</v>
      </c>
      <c r="G71" s="162">
        <v>0</v>
      </c>
      <c r="H71" s="173">
        <v>0</v>
      </c>
      <c r="I71" s="172">
        <v>0</v>
      </c>
      <c r="J71" s="189">
        <v>0</v>
      </c>
      <c r="AG71" s="46">
        <f t="shared" si="1"/>
        <v>0</v>
      </c>
      <c r="AI71" s="225"/>
      <c r="AJ71" s="46"/>
    </row>
    <row r="72" spans="2:36" x14ac:dyDescent="0.2">
      <c r="B72" s="164">
        <v>325204</v>
      </c>
      <c r="C72" s="145" t="s">
        <v>215</v>
      </c>
      <c r="D72" s="151" t="s">
        <v>250</v>
      </c>
      <c r="E72" s="171" t="s">
        <v>244</v>
      </c>
      <c r="F72" s="161" t="s">
        <v>154</v>
      </c>
      <c r="G72" s="162">
        <v>0</v>
      </c>
      <c r="H72" s="173">
        <v>0</v>
      </c>
      <c r="I72" s="172">
        <v>0</v>
      </c>
      <c r="J72" s="163">
        <v>0</v>
      </c>
      <c r="AG72" s="46">
        <f t="shared" si="1"/>
        <v>0</v>
      </c>
      <c r="AI72" s="225"/>
      <c r="AJ72" s="46"/>
    </row>
    <row r="73" spans="2:36" x14ac:dyDescent="0.2">
      <c r="B73" s="164">
        <v>325205</v>
      </c>
      <c r="C73" s="145" t="s">
        <v>216</v>
      </c>
      <c r="D73" s="151" t="s">
        <v>243</v>
      </c>
      <c r="E73" s="178" t="s">
        <v>249</v>
      </c>
      <c r="F73" s="161" t="s">
        <v>155</v>
      </c>
      <c r="G73" s="162">
        <v>0</v>
      </c>
      <c r="H73" s="173">
        <v>0</v>
      </c>
      <c r="I73" s="162">
        <v>0</v>
      </c>
      <c r="J73" s="189">
        <v>0</v>
      </c>
      <c r="AG73" s="46">
        <f t="shared" si="1"/>
        <v>0</v>
      </c>
      <c r="AI73" s="225"/>
      <c r="AJ73" s="46"/>
    </row>
    <row r="74" spans="2:36" s="2" customFormat="1" x14ac:dyDescent="0.2">
      <c r="B74" s="160">
        <v>3253</v>
      </c>
      <c r="C74" s="145" t="s">
        <v>217</v>
      </c>
      <c r="D74" s="151"/>
      <c r="E74" s="152"/>
      <c r="F74" s="168" t="s">
        <v>25</v>
      </c>
      <c r="G74" s="173">
        <v>0</v>
      </c>
      <c r="H74" s="173">
        <v>0</v>
      </c>
      <c r="I74" s="162">
        <v>0</v>
      </c>
      <c r="J74" s="174">
        <v>0</v>
      </c>
      <c r="O74" s="21"/>
      <c r="P74" s="47"/>
      <c r="AG74" s="46">
        <f t="shared" si="1"/>
        <v>0</v>
      </c>
      <c r="AI74" s="232"/>
      <c r="AJ74" s="46"/>
    </row>
    <row r="75" spans="2:36" s="2" customFormat="1" x14ac:dyDescent="0.2">
      <c r="B75" s="160">
        <v>3254</v>
      </c>
      <c r="C75" s="145" t="s">
        <v>218</v>
      </c>
      <c r="D75" s="151"/>
      <c r="E75" s="152"/>
      <c r="F75" s="168" t="s">
        <v>26</v>
      </c>
      <c r="G75" s="173">
        <v>2674849985</v>
      </c>
      <c r="H75" s="173">
        <v>0</v>
      </c>
      <c r="I75" s="173">
        <v>2674849985</v>
      </c>
      <c r="J75" s="174">
        <v>1303246368.9099998</v>
      </c>
      <c r="O75" s="21"/>
      <c r="P75" s="47"/>
      <c r="AG75" s="46">
        <f t="shared" si="1"/>
        <v>1371603616.0900002</v>
      </c>
      <c r="AJ75" s="46"/>
    </row>
    <row r="76" spans="2:36" x14ac:dyDescent="0.2">
      <c r="B76" s="164">
        <v>325401</v>
      </c>
      <c r="C76" s="145" t="s">
        <v>219</v>
      </c>
      <c r="D76" s="151" t="s">
        <v>243</v>
      </c>
      <c r="E76" s="171" t="s">
        <v>242</v>
      </c>
      <c r="F76" s="161" t="s">
        <v>156</v>
      </c>
      <c r="G76" s="162">
        <v>0</v>
      </c>
      <c r="H76" s="162">
        <v>0</v>
      </c>
      <c r="I76" s="162">
        <v>0</v>
      </c>
      <c r="J76" s="163">
        <v>0</v>
      </c>
      <c r="AG76" s="46">
        <f t="shared" si="1"/>
        <v>0</v>
      </c>
    </row>
    <row r="77" spans="2:36" hidden="1" x14ac:dyDescent="0.2">
      <c r="B77" s="164">
        <v>325402</v>
      </c>
      <c r="C77" s="145" t="s">
        <v>220</v>
      </c>
      <c r="D77" s="151" t="s">
        <v>252</v>
      </c>
      <c r="E77" s="152" t="s">
        <v>251</v>
      </c>
      <c r="F77" s="161" t="s">
        <v>157</v>
      </c>
      <c r="G77" s="162"/>
      <c r="H77" s="162">
        <v>0</v>
      </c>
      <c r="I77" s="162">
        <v>0</v>
      </c>
      <c r="J77" s="163">
        <v>0</v>
      </c>
      <c r="AG77" s="46">
        <f t="shared" si="1"/>
        <v>0</v>
      </c>
    </row>
    <row r="78" spans="2:36" x14ac:dyDescent="0.2">
      <c r="B78" s="164">
        <v>325403</v>
      </c>
      <c r="C78" s="145" t="s">
        <v>221</v>
      </c>
      <c r="D78" s="151" t="s">
        <v>243</v>
      </c>
      <c r="E78" s="178" t="s">
        <v>248</v>
      </c>
      <c r="F78" s="161" t="s">
        <v>158</v>
      </c>
      <c r="G78" s="162">
        <v>1932055113</v>
      </c>
      <c r="H78" s="162">
        <v>0</v>
      </c>
      <c r="I78" s="162">
        <v>1932055113</v>
      </c>
      <c r="J78" s="163">
        <v>993675967.63</v>
      </c>
      <c r="AG78" s="46">
        <f t="shared" si="1"/>
        <v>938379145.37</v>
      </c>
    </row>
    <row r="79" spans="2:36" hidden="1" x14ac:dyDescent="0.2">
      <c r="B79" s="164">
        <v>325404</v>
      </c>
      <c r="C79" s="145" t="s">
        <v>222</v>
      </c>
      <c r="D79" s="151" t="s">
        <v>250</v>
      </c>
      <c r="E79" s="171" t="s">
        <v>244</v>
      </c>
      <c r="F79" s="161" t="s">
        <v>159</v>
      </c>
      <c r="G79" s="162"/>
      <c r="H79" s="162">
        <v>0</v>
      </c>
      <c r="I79" s="162">
        <v>0</v>
      </c>
      <c r="J79" s="163">
        <v>0</v>
      </c>
      <c r="AG79" s="46">
        <f t="shared" si="1"/>
        <v>0</v>
      </c>
    </row>
    <row r="80" spans="2:36" x14ac:dyDescent="0.2">
      <c r="B80" s="164">
        <v>325405</v>
      </c>
      <c r="C80" s="145" t="s">
        <v>223</v>
      </c>
      <c r="D80" s="151" t="s">
        <v>243</v>
      </c>
      <c r="E80" s="178" t="s">
        <v>249</v>
      </c>
      <c r="F80" s="161" t="s">
        <v>160</v>
      </c>
      <c r="G80" s="162">
        <v>416237347</v>
      </c>
      <c r="H80" s="162">
        <v>0</v>
      </c>
      <c r="I80" s="162">
        <v>416237347</v>
      </c>
      <c r="J80" s="167">
        <v>233102358.42000002</v>
      </c>
      <c r="AG80" s="46">
        <f t="shared" si="1"/>
        <v>183134988.57999998</v>
      </c>
    </row>
    <row r="81" spans="2:37" x14ac:dyDescent="0.2">
      <c r="B81" s="164">
        <v>325406</v>
      </c>
      <c r="C81" s="145" t="s">
        <v>224</v>
      </c>
      <c r="D81" s="151" t="s">
        <v>243</v>
      </c>
      <c r="E81" s="171" t="s">
        <v>242</v>
      </c>
      <c r="F81" s="161" t="s">
        <v>172</v>
      </c>
      <c r="G81" s="162">
        <v>24212715</v>
      </c>
      <c r="H81" s="162">
        <v>0</v>
      </c>
      <c r="I81" s="162">
        <v>24212715</v>
      </c>
      <c r="J81" s="166">
        <v>7083324.8600000003</v>
      </c>
      <c r="AG81" s="46">
        <f t="shared" si="1"/>
        <v>17129390.140000001</v>
      </c>
    </row>
    <row r="82" spans="2:37" x14ac:dyDescent="0.2">
      <c r="B82" s="164">
        <v>325407</v>
      </c>
      <c r="C82" s="145" t="s">
        <v>224</v>
      </c>
      <c r="D82" s="151" t="s">
        <v>243</v>
      </c>
      <c r="E82" s="171" t="s">
        <v>242</v>
      </c>
      <c r="F82" s="161" t="s">
        <v>294</v>
      </c>
      <c r="G82" s="162">
        <v>302344810</v>
      </c>
      <c r="H82" s="162">
        <v>0</v>
      </c>
      <c r="I82" s="162">
        <v>302344810</v>
      </c>
      <c r="J82" s="167">
        <v>69384718</v>
      </c>
      <c r="AG82" s="46">
        <f t="shared" si="1"/>
        <v>232960092</v>
      </c>
    </row>
    <row r="83" spans="2:37" hidden="1" x14ac:dyDescent="0.2">
      <c r="B83" s="164">
        <v>325408</v>
      </c>
      <c r="C83" s="145" t="s">
        <v>224</v>
      </c>
      <c r="D83" s="151" t="s">
        <v>243</v>
      </c>
      <c r="E83" s="171" t="s">
        <v>242</v>
      </c>
      <c r="F83" s="190" t="s">
        <v>295</v>
      </c>
      <c r="G83" s="162"/>
      <c r="H83" s="162">
        <v>0</v>
      </c>
      <c r="I83" s="162">
        <v>0</v>
      </c>
      <c r="J83" s="218">
        <v>0</v>
      </c>
      <c r="AG83" s="46">
        <f t="shared" ref="AG83:AG110" si="2">+I83-J83</f>
        <v>0</v>
      </c>
    </row>
    <row r="84" spans="2:37" s="2" customFormat="1" x14ac:dyDescent="0.2">
      <c r="B84" s="160" t="s">
        <v>282</v>
      </c>
      <c r="C84" s="145" t="s">
        <v>225</v>
      </c>
      <c r="D84" s="151"/>
      <c r="E84" s="152"/>
      <c r="F84" s="168" t="s">
        <v>27</v>
      </c>
      <c r="G84" s="173">
        <v>0</v>
      </c>
      <c r="H84" s="173">
        <v>332727898</v>
      </c>
      <c r="I84" s="216">
        <v>332727898</v>
      </c>
      <c r="J84" s="174">
        <v>332727898</v>
      </c>
      <c r="O84" s="21"/>
      <c r="P84" s="47"/>
      <c r="U84" s="64"/>
      <c r="AG84" s="46">
        <f t="shared" si="2"/>
        <v>0</v>
      </c>
    </row>
    <row r="85" spans="2:37" x14ac:dyDescent="0.2">
      <c r="B85" s="164">
        <v>32551</v>
      </c>
      <c r="C85" s="145" t="s">
        <v>226</v>
      </c>
      <c r="D85" s="151"/>
      <c r="E85" s="171"/>
      <c r="F85" s="161" t="s">
        <v>161</v>
      </c>
      <c r="G85" s="162">
        <v>0</v>
      </c>
      <c r="H85" s="162">
        <v>332727898</v>
      </c>
      <c r="I85" s="217">
        <v>332727898</v>
      </c>
      <c r="J85" s="163">
        <v>332727898</v>
      </c>
      <c r="AG85" s="46">
        <f t="shared" si="2"/>
        <v>0</v>
      </c>
    </row>
    <row r="86" spans="2:37" x14ac:dyDescent="0.2">
      <c r="B86" s="164">
        <v>325511</v>
      </c>
      <c r="C86" s="145" t="s">
        <v>227</v>
      </c>
      <c r="D86" s="151" t="s">
        <v>243</v>
      </c>
      <c r="E86" s="171" t="s">
        <v>242</v>
      </c>
      <c r="F86" s="161" t="s">
        <v>162</v>
      </c>
      <c r="G86" s="162">
        <v>0</v>
      </c>
      <c r="H86" s="189"/>
      <c r="I86" s="217">
        <v>0</v>
      </c>
      <c r="J86" s="220">
        <v>0</v>
      </c>
      <c r="AG86" s="46">
        <f t="shared" si="2"/>
        <v>0</v>
      </c>
    </row>
    <row r="87" spans="2:37" hidden="1" x14ac:dyDescent="0.2">
      <c r="B87" s="164">
        <v>325512</v>
      </c>
      <c r="C87" s="145" t="s">
        <v>228</v>
      </c>
      <c r="D87" s="151" t="s">
        <v>243</v>
      </c>
      <c r="E87" s="178" t="s">
        <v>249</v>
      </c>
      <c r="F87" s="161" t="s">
        <v>163</v>
      </c>
      <c r="G87" s="162">
        <v>0</v>
      </c>
      <c r="H87" s="162">
        <v>0</v>
      </c>
      <c r="I87" s="162">
        <v>0</v>
      </c>
      <c r="J87" s="219">
        <v>0</v>
      </c>
      <c r="AG87" s="46">
        <f t="shared" si="2"/>
        <v>0</v>
      </c>
    </row>
    <row r="88" spans="2:37" x14ac:dyDescent="0.2">
      <c r="B88" s="164">
        <v>325514</v>
      </c>
      <c r="C88" s="145" t="s">
        <v>228</v>
      </c>
      <c r="D88" s="151" t="s">
        <v>243</v>
      </c>
      <c r="E88" s="178" t="s">
        <v>249</v>
      </c>
      <c r="F88" s="161" t="s">
        <v>382</v>
      </c>
      <c r="G88" s="162">
        <v>0</v>
      </c>
      <c r="H88" s="162">
        <v>332727898</v>
      </c>
      <c r="I88" s="162">
        <v>332727898</v>
      </c>
      <c r="J88" s="162">
        <v>332727898</v>
      </c>
      <c r="AG88" s="46">
        <f t="shared" si="2"/>
        <v>0</v>
      </c>
    </row>
    <row r="89" spans="2:37" x14ac:dyDescent="0.2">
      <c r="B89" s="160">
        <v>3260</v>
      </c>
      <c r="C89" s="145" t="s">
        <v>229</v>
      </c>
      <c r="D89" s="151"/>
      <c r="E89" s="152"/>
      <c r="F89" s="168" t="s">
        <v>28</v>
      </c>
      <c r="G89" s="173">
        <v>0</v>
      </c>
      <c r="H89" s="173">
        <v>0</v>
      </c>
      <c r="I89" s="162">
        <v>0</v>
      </c>
      <c r="J89" s="174">
        <v>0</v>
      </c>
      <c r="AG89" s="46">
        <f t="shared" si="2"/>
        <v>0</v>
      </c>
    </row>
    <row r="90" spans="2:37" x14ac:dyDescent="0.2">
      <c r="B90" s="150">
        <v>3500</v>
      </c>
      <c r="C90" s="191"/>
      <c r="D90" s="151"/>
      <c r="E90" s="152"/>
      <c r="F90" s="153" t="s">
        <v>29</v>
      </c>
      <c r="G90" s="192">
        <v>0</v>
      </c>
      <c r="H90" s="192">
        <v>0</v>
      </c>
      <c r="I90" s="192">
        <v>0</v>
      </c>
      <c r="J90" s="193">
        <v>0</v>
      </c>
      <c r="AG90" s="46">
        <f t="shared" si="2"/>
        <v>0</v>
      </c>
    </row>
    <row r="91" spans="2:37" x14ac:dyDescent="0.2">
      <c r="B91" s="223">
        <v>4000</v>
      </c>
      <c r="C91" s="145" t="s">
        <v>230</v>
      </c>
      <c r="D91" s="151"/>
      <c r="E91" s="152"/>
      <c r="F91" s="194" t="s">
        <v>30</v>
      </c>
      <c r="G91" s="195">
        <v>4539800000</v>
      </c>
      <c r="H91" s="195">
        <v>0</v>
      </c>
      <c r="I91" s="195">
        <v>4539800000</v>
      </c>
      <c r="J91" s="196">
        <v>1676019176</v>
      </c>
      <c r="AG91" s="46">
        <f t="shared" si="2"/>
        <v>2863780824</v>
      </c>
    </row>
    <row r="92" spans="2:37" x14ac:dyDescent="0.2">
      <c r="B92" s="197">
        <v>4100</v>
      </c>
      <c r="C92" s="145" t="s">
        <v>231</v>
      </c>
      <c r="D92" s="151"/>
      <c r="E92" s="152"/>
      <c r="F92" s="198" t="s">
        <v>31</v>
      </c>
      <c r="G92" s="199">
        <v>4539800000</v>
      </c>
      <c r="H92" s="199">
        <v>0</v>
      </c>
      <c r="I92" s="199">
        <v>4539800000</v>
      </c>
      <c r="J92" s="200">
        <v>1676019176</v>
      </c>
      <c r="M92" s="19"/>
      <c r="Q92" s="19"/>
      <c r="U92" s="46"/>
      <c r="Y92" s="20"/>
      <c r="AG92" s="46">
        <f t="shared" si="2"/>
        <v>2863780824</v>
      </c>
    </row>
    <row r="93" spans="2:37" x14ac:dyDescent="0.2">
      <c r="B93" s="201">
        <v>410001</v>
      </c>
      <c r="C93" s="145" t="s">
        <v>232</v>
      </c>
      <c r="D93" s="36" t="s">
        <v>255</v>
      </c>
      <c r="E93" s="69" t="s">
        <v>253</v>
      </c>
      <c r="F93" s="202" t="s">
        <v>269</v>
      </c>
      <c r="G93" s="203">
        <v>4456500000</v>
      </c>
      <c r="H93" s="203"/>
      <c r="I93" s="203">
        <v>4456500000</v>
      </c>
      <c r="J93" s="166">
        <v>1658235495</v>
      </c>
      <c r="M93" s="19"/>
      <c r="N93" s="19"/>
      <c r="R93" s="19"/>
      <c r="U93" s="20" t="str">
        <f>+[1]REP_PAC018_SituacionCupoPACActu!$Z$23</f>
        <v>1.896.610.358,67</v>
      </c>
      <c r="V93" s="20" t="e">
        <f>+U93-J93</f>
        <v>#VALUE!</v>
      </c>
      <c r="W93" s="20"/>
      <c r="Y93" s="20"/>
      <c r="AG93" s="46">
        <f t="shared" si="2"/>
        <v>2798264505</v>
      </c>
      <c r="AK93" s="20"/>
    </row>
    <row r="94" spans="2:37" x14ac:dyDescent="0.2">
      <c r="B94" s="201">
        <v>410002</v>
      </c>
      <c r="C94" s="145" t="s">
        <v>233</v>
      </c>
      <c r="D94" s="36" t="s">
        <v>255</v>
      </c>
      <c r="E94" s="69" t="s">
        <v>254</v>
      </c>
      <c r="F94" s="202" t="s">
        <v>164</v>
      </c>
      <c r="G94" s="203">
        <v>68400000</v>
      </c>
      <c r="H94" s="203">
        <v>0</v>
      </c>
      <c r="I94" s="203">
        <v>68400000</v>
      </c>
      <c r="J94" s="204">
        <v>14983681</v>
      </c>
      <c r="K94" s="19" t="e">
        <f>+J94+#REF!</f>
        <v>#REF!</v>
      </c>
      <c r="L94" s="45"/>
      <c r="Q94" s="19"/>
      <c r="R94" s="19"/>
      <c r="U94" s="20" t="e">
        <f>+J93+#REF!+#REF!</f>
        <v>#REF!</v>
      </c>
      <c r="Y94" s="19"/>
      <c r="AG94" s="46">
        <f t="shared" si="2"/>
        <v>53416319</v>
      </c>
      <c r="AK94" s="20"/>
    </row>
    <row r="95" spans="2:37" x14ac:dyDescent="0.2">
      <c r="B95" s="201">
        <v>410003</v>
      </c>
      <c r="C95" s="145" t="s">
        <v>234</v>
      </c>
      <c r="D95" s="151"/>
      <c r="E95" s="152"/>
      <c r="F95" s="202" t="s">
        <v>165</v>
      </c>
      <c r="G95" s="203">
        <v>14900000</v>
      </c>
      <c r="H95" s="203">
        <v>0</v>
      </c>
      <c r="I95" s="203">
        <v>14900000</v>
      </c>
      <c r="J95" s="204">
        <v>2800000</v>
      </c>
      <c r="K95" s="19"/>
      <c r="U95" s="20"/>
      <c r="Y95" s="19"/>
      <c r="AG95" s="46">
        <f t="shared" si="2"/>
        <v>12100000</v>
      </c>
    </row>
    <row r="96" spans="2:37" x14ac:dyDescent="0.2">
      <c r="B96" s="197"/>
      <c r="C96" s="145"/>
      <c r="D96" s="151"/>
      <c r="E96" s="152"/>
      <c r="F96" s="198" t="s">
        <v>166</v>
      </c>
      <c r="G96" s="199">
        <v>0</v>
      </c>
      <c r="H96" s="199">
        <v>0</v>
      </c>
      <c r="I96" s="199">
        <v>0</v>
      </c>
      <c r="J96" s="204">
        <v>0</v>
      </c>
      <c r="K96" s="19"/>
      <c r="L96" s="19"/>
      <c r="U96" s="19"/>
      <c r="W96" s="20"/>
      <c r="AG96" s="46">
        <f t="shared" si="2"/>
        <v>0</v>
      </c>
    </row>
    <row r="97" spans="2:36" ht="12.6" customHeight="1" x14ac:dyDescent="0.2">
      <c r="B97" s="201">
        <v>410004</v>
      </c>
      <c r="C97" s="205" t="s">
        <v>235</v>
      </c>
      <c r="D97" s="151" t="s">
        <v>257</v>
      </c>
      <c r="E97" s="69" t="s">
        <v>256</v>
      </c>
      <c r="F97" s="202" t="s">
        <v>167</v>
      </c>
      <c r="G97" s="203">
        <v>0</v>
      </c>
      <c r="H97" s="203">
        <v>0</v>
      </c>
      <c r="I97" s="203">
        <v>0</v>
      </c>
      <c r="J97" s="204">
        <v>0</v>
      </c>
      <c r="K97" s="19"/>
      <c r="L97" s="19"/>
      <c r="U97" s="19"/>
      <c r="AG97" s="46">
        <f t="shared" si="2"/>
        <v>0</v>
      </c>
    </row>
    <row r="98" spans="2:36" ht="12.6" customHeight="1" x14ac:dyDescent="0.2">
      <c r="B98" s="201">
        <v>410005</v>
      </c>
      <c r="C98" s="205" t="s">
        <v>236</v>
      </c>
      <c r="D98" s="151" t="s">
        <v>257</v>
      </c>
      <c r="E98" s="69" t="s">
        <v>256</v>
      </c>
      <c r="F98" s="202" t="s">
        <v>168</v>
      </c>
      <c r="G98" s="203">
        <v>0</v>
      </c>
      <c r="H98" s="203">
        <v>0</v>
      </c>
      <c r="I98" s="203">
        <v>0</v>
      </c>
      <c r="J98" s="204">
        <v>0</v>
      </c>
      <c r="AG98" s="46">
        <f t="shared" si="2"/>
        <v>0</v>
      </c>
    </row>
    <row r="99" spans="2:36" ht="12.6" customHeight="1" x14ac:dyDescent="0.2">
      <c r="B99" s="201">
        <v>410006</v>
      </c>
      <c r="C99" s="205" t="s">
        <v>237</v>
      </c>
      <c r="D99" s="151" t="s">
        <v>257</v>
      </c>
      <c r="E99" s="69" t="s">
        <v>256</v>
      </c>
      <c r="F99" s="202" t="s">
        <v>169</v>
      </c>
      <c r="G99" s="203">
        <v>0</v>
      </c>
      <c r="H99" s="203">
        <v>0</v>
      </c>
      <c r="I99" s="203">
        <v>0</v>
      </c>
      <c r="J99" s="204">
        <v>0</v>
      </c>
      <c r="L99" s="48" t="s">
        <v>275</v>
      </c>
      <c r="M99" s="1" t="s">
        <v>276</v>
      </c>
      <c r="N99" s="1" t="s">
        <v>276</v>
      </c>
      <c r="P99" s="46" t="e">
        <f>+J102+#REF!</f>
        <v>#REF!</v>
      </c>
      <c r="AG99" s="46">
        <f t="shared" si="2"/>
        <v>0</v>
      </c>
    </row>
    <row r="100" spans="2:36" x14ac:dyDescent="0.2">
      <c r="B100" s="197">
        <v>4200</v>
      </c>
      <c r="C100" s="145" t="s">
        <v>238</v>
      </c>
      <c r="D100" s="151"/>
      <c r="E100" s="152"/>
      <c r="F100" s="198" t="s">
        <v>281</v>
      </c>
      <c r="G100" s="199">
        <v>0</v>
      </c>
      <c r="H100" s="199">
        <v>0</v>
      </c>
      <c r="I100" s="199">
        <v>0</v>
      </c>
      <c r="J100" s="200">
        <v>0</v>
      </c>
      <c r="K100" s="19"/>
      <c r="AG100" s="46">
        <f t="shared" si="2"/>
        <v>0</v>
      </c>
    </row>
    <row r="101" spans="2:36" x14ac:dyDescent="0.2">
      <c r="B101" s="197">
        <v>4300</v>
      </c>
      <c r="C101" s="145" t="s">
        <v>239</v>
      </c>
      <c r="D101" s="151"/>
      <c r="E101" s="152"/>
      <c r="F101" s="198" t="s">
        <v>32</v>
      </c>
      <c r="G101" s="199">
        <v>0</v>
      </c>
      <c r="H101" s="199"/>
      <c r="I101" s="199">
        <v>0</v>
      </c>
      <c r="J101" s="206">
        <v>0</v>
      </c>
      <c r="K101" s="19"/>
      <c r="AG101" s="46">
        <f t="shared" si="2"/>
        <v>0</v>
      </c>
    </row>
    <row r="102" spans="2:36" x14ac:dyDescent="0.2">
      <c r="B102" s="201">
        <v>430001</v>
      </c>
      <c r="C102" s="205" t="s">
        <v>240</v>
      </c>
      <c r="D102" s="36" t="s">
        <v>255</v>
      </c>
      <c r="E102" s="69" t="s">
        <v>254</v>
      </c>
      <c r="F102" s="202" t="s">
        <v>170</v>
      </c>
      <c r="G102" s="203">
        <v>0</v>
      </c>
      <c r="H102" s="203">
        <v>0</v>
      </c>
      <c r="I102" s="203">
        <v>0</v>
      </c>
      <c r="J102" s="163">
        <v>0</v>
      </c>
      <c r="K102" s="24" t="e">
        <f>+J102+#REF!</f>
        <v>#REF!</v>
      </c>
      <c r="L102" s="19">
        <v>2898048325.98</v>
      </c>
      <c r="M102" s="46">
        <f>+L102-J102</f>
        <v>2898048325.98</v>
      </c>
      <c r="N102" s="46"/>
      <c r="O102" s="15">
        <f>+L102-J102-M102</f>
        <v>0</v>
      </c>
      <c r="P102" s="46">
        <f>180004494+24351884</f>
        <v>204356378</v>
      </c>
      <c r="Q102" s="19"/>
      <c r="R102" s="19">
        <f>+I102-J102-P102</f>
        <v>-204356378</v>
      </c>
      <c r="S102" s="19"/>
      <c r="T102" s="19"/>
      <c r="U102" s="19"/>
      <c r="AG102" s="46">
        <f t="shared" si="2"/>
        <v>0</v>
      </c>
    </row>
    <row r="103" spans="2:36" x14ac:dyDescent="0.2">
      <c r="B103" s="201">
        <v>430002</v>
      </c>
      <c r="C103" s="205" t="s">
        <v>241</v>
      </c>
      <c r="D103" s="151" t="s">
        <v>257</v>
      </c>
      <c r="E103" s="69" t="s">
        <v>256</v>
      </c>
      <c r="F103" s="202" t="s">
        <v>171</v>
      </c>
      <c r="G103" s="203">
        <v>0</v>
      </c>
      <c r="H103" s="203">
        <v>0</v>
      </c>
      <c r="I103" s="203">
        <v>0</v>
      </c>
      <c r="J103" s="163">
        <v>0</v>
      </c>
      <c r="K103" s="24"/>
      <c r="L103" s="19"/>
      <c r="M103" s="46"/>
      <c r="N103" s="46"/>
      <c r="Q103" s="19"/>
      <c r="R103" s="19"/>
      <c r="S103" s="19"/>
      <c r="T103" s="19"/>
      <c r="U103" s="19"/>
    </row>
    <row r="104" spans="2:36" x14ac:dyDescent="0.2">
      <c r="B104" s="226">
        <v>5000</v>
      </c>
      <c r="C104" s="224" t="s">
        <v>231</v>
      </c>
      <c r="D104" s="227"/>
      <c r="E104" s="228"/>
      <c r="F104" s="229" t="s">
        <v>308</v>
      </c>
      <c r="G104" s="230">
        <v>0</v>
      </c>
      <c r="H104" s="230">
        <v>83957271442</v>
      </c>
      <c r="I104" s="230">
        <v>83957271442</v>
      </c>
      <c r="J104" s="230">
        <v>0</v>
      </c>
      <c r="K104" s="24"/>
      <c r="L104" s="19"/>
      <c r="M104" s="46"/>
      <c r="N104" s="46"/>
      <c r="Q104" s="19"/>
      <c r="R104" s="19"/>
      <c r="S104" s="19"/>
      <c r="T104" s="19"/>
      <c r="U104" s="19"/>
      <c r="AI104" s="225"/>
    </row>
    <row r="105" spans="2:36" x14ac:dyDescent="0.2">
      <c r="B105" s="197">
        <v>5001</v>
      </c>
      <c r="C105" s="205"/>
      <c r="D105" s="151"/>
      <c r="E105" s="69"/>
      <c r="F105" s="202" t="s">
        <v>303</v>
      </c>
      <c r="G105" s="203">
        <v>0</v>
      </c>
      <c r="H105" s="203">
        <v>83957271442</v>
      </c>
      <c r="I105" s="203">
        <v>83957271442</v>
      </c>
      <c r="J105" s="203">
        <v>0</v>
      </c>
      <c r="K105" s="24"/>
      <c r="L105" s="19"/>
      <c r="M105" s="46"/>
      <c r="N105" s="46"/>
      <c r="Q105" s="19"/>
      <c r="R105" s="19"/>
      <c r="S105" s="19"/>
      <c r="T105" s="19"/>
      <c r="U105" s="19"/>
      <c r="AI105" s="225"/>
    </row>
    <row r="106" spans="2:36" x14ac:dyDescent="0.2">
      <c r="B106" s="201">
        <v>500021</v>
      </c>
      <c r="C106" s="205"/>
      <c r="D106" s="151"/>
      <c r="E106" s="69"/>
      <c r="F106" s="202" t="s">
        <v>304</v>
      </c>
      <c r="G106" s="203">
        <v>0</v>
      </c>
      <c r="H106" s="203">
        <v>20008600000</v>
      </c>
      <c r="I106" s="203">
        <v>20008600000</v>
      </c>
      <c r="J106" s="163">
        <v>0</v>
      </c>
      <c r="K106" s="24"/>
      <c r="L106" s="19"/>
      <c r="M106" s="46"/>
      <c r="N106" s="46"/>
      <c r="Q106" s="19"/>
      <c r="R106" s="19"/>
      <c r="S106" s="19"/>
      <c r="T106" s="19"/>
      <c r="U106" s="19"/>
      <c r="AI106" s="225"/>
    </row>
    <row r="107" spans="2:36" x14ac:dyDescent="0.2">
      <c r="B107" s="201">
        <v>500031</v>
      </c>
      <c r="C107" s="205"/>
      <c r="D107" s="151"/>
      <c r="E107" s="69"/>
      <c r="F107" s="202" t="s">
        <v>305</v>
      </c>
      <c r="G107" s="203">
        <v>0</v>
      </c>
      <c r="H107" s="203">
        <v>43148348688</v>
      </c>
      <c r="I107" s="203">
        <v>43148348688</v>
      </c>
      <c r="J107" s="163">
        <v>0</v>
      </c>
      <c r="K107" s="24"/>
      <c r="L107" s="19"/>
      <c r="M107" s="46"/>
      <c r="N107" s="46"/>
      <c r="Q107" s="19"/>
      <c r="R107" s="19"/>
      <c r="S107" s="19"/>
      <c r="T107" s="19"/>
      <c r="U107" s="19"/>
      <c r="AI107" s="225"/>
    </row>
    <row r="108" spans="2:36" x14ac:dyDescent="0.2">
      <c r="B108" s="201">
        <v>500032</v>
      </c>
      <c r="C108" s="205"/>
      <c r="D108" s="221"/>
      <c r="E108" s="69"/>
      <c r="F108" s="202" t="s">
        <v>306</v>
      </c>
      <c r="G108" s="203">
        <v>0</v>
      </c>
      <c r="H108" s="203">
        <v>6350231994</v>
      </c>
      <c r="I108" s="203">
        <v>6350231994</v>
      </c>
      <c r="J108" s="163">
        <v>0</v>
      </c>
      <c r="K108" s="24"/>
      <c r="L108" s="19"/>
      <c r="M108" s="46"/>
      <c r="N108" s="46"/>
      <c r="Q108" s="19"/>
      <c r="R108" s="19"/>
      <c r="S108" s="19"/>
      <c r="T108" s="19"/>
      <c r="U108" s="19"/>
      <c r="AI108" s="225"/>
    </row>
    <row r="109" spans="2:36" x14ac:dyDescent="0.2">
      <c r="B109" s="201">
        <v>500033</v>
      </c>
      <c r="C109" s="205" t="s">
        <v>241</v>
      </c>
      <c r="D109" s="151" t="s">
        <v>257</v>
      </c>
      <c r="E109" s="69" t="s">
        <v>256</v>
      </c>
      <c r="F109" s="202" t="s">
        <v>307</v>
      </c>
      <c r="G109" s="203">
        <v>0</v>
      </c>
      <c r="H109" s="203">
        <v>14450090760</v>
      </c>
      <c r="I109" s="203">
        <v>14450090760</v>
      </c>
      <c r="J109" s="163">
        <v>0</v>
      </c>
      <c r="K109" s="24"/>
      <c r="M109" s="46"/>
      <c r="N109" s="46"/>
      <c r="S109" s="19"/>
      <c r="AG109" s="46">
        <f t="shared" si="2"/>
        <v>14450090760</v>
      </c>
      <c r="AI109" s="225"/>
    </row>
    <row r="110" spans="2:36" ht="12.75" thickBot="1" x14ac:dyDescent="0.25">
      <c r="B110" s="207"/>
      <c r="C110" s="208"/>
      <c r="D110" s="209"/>
      <c r="E110" s="209"/>
      <c r="F110" s="210" t="s">
        <v>386</v>
      </c>
      <c r="G110" s="211">
        <v>120602206720</v>
      </c>
      <c r="H110" s="211">
        <v>84783656204</v>
      </c>
      <c r="I110" s="211">
        <v>205385862924</v>
      </c>
      <c r="J110" s="211">
        <v>13003734181.197002</v>
      </c>
      <c r="K110" s="19"/>
      <c r="M110" s="46"/>
      <c r="N110" s="46"/>
      <c r="Q110" s="19"/>
      <c r="AG110" s="46">
        <f t="shared" si="2"/>
        <v>192382128742.80301</v>
      </c>
      <c r="AI110" s="225"/>
    </row>
    <row r="111" spans="2:36" ht="13.15" customHeight="1" x14ac:dyDescent="0.2">
      <c r="B111" s="212"/>
      <c r="J111" s="213"/>
      <c r="K111" s="3"/>
      <c r="M111" s="46"/>
      <c r="N111" s="46"/>
      <c r="U111" s="19"/>
      <c r="AJ111" s="19"/>
    </row>
    <row r="112" spans="2:36" s="2" customFormat="1" ht="13.5" hidden="1" customHeight="1" x14ac:dyDescent="0.2">
      <c r="B112" s="248" t="s">
        <v>278</v>
      </c>
      <c r="C112" s="249"/>
      <c r="D112" s="249"/>
      <c r="E112" s="249"/>
      <c r="F112" s="249"/>
      <c r="G112" s="249"/>
      <c r="H112" s="249"/>
      <c r="I112" s="249"/>
      <c r="J112" s="250"/>
      <c r="M112" s="47"/>
      <c r="N112" s="47"/>
      <c r="O112" s="21"/>
      <c r="P112" s="47"/>
      <c r="AG112" s="47" t="s">
        <v>289</v>
      </c>
      <c r="AH112" s="2" t="s">
        <v>290</v>
      </c>
    </row>
    <row r="113" spans="2:34" ht="15" hidden="1" customHeight="1" x14ac:dyDescent="0.2">
      <c r="B113" s="4">
        <v>312602</v>
      </c>
      <c r="C113" s="38" t="s">
        <v>186</v>
      </c>
      <c r="D113" s="33" t="s">
        <v>243</v>
      </c>
      <c r="E113" s="34" t="s">
        <v>246</v>
      </c>
      <c r="F113" s="58" t="s">
        <v>284</v>
      </c>
      <c r="G113" s="18">
        <v>91810000</v>
      </c>
      <c r="H113" s="28">
        <v>0</v>
      </c>
      <c r="I113" s="28">
        <f t="shared" ref="I113" si="3">+H113+G113</f>
        <v>91810000</v>
      </c>
      <c r="J113" s="29">
        <v>7690000</v>
      </c>
      <c r="K113" s="19"/>
      <c r="L113" s="19"/>
      <c r="M113" s="46"/>
      <c r="N113" s="46"/>
      <c r="R113" s="19"/>
      <c r="U113" s="19"/>
      <c r="Y113" s="19">
        <f t="shared" ref="Y113:Y125" si="4">+I113-J113</f>
        <v>84120000</v>
      </c>
    </row>
    <row r="114" spans="2:34" ht="15.6" hidden="1" customHeight="1" x14ac:dyDescent="0.2">
      <c r="B114" s="26"/>
      <c r="C114" s="33"/>
      <c r="D114" s="33"/>
      <c r="E114" s="33"/>
      <c r="F114" s="27"/>
      <c r="G114" s="18"/>
      <c r="H114" s="28">
        <v>0</v>
      </c>
      <c r="I114" s="28">
        <f>+H114+G114</f>
        <v>0</v>
      </c>
      <c r="J114" s="29"/>
      <c r="K114" s="24"/>
      <c r="Y114" s="19">
        <f t="shared" si="4"/>
        <v>0</v>
      </c>
    </row>
    <row r="115" spans="2:34" s="2" customFormat="1" ht="15.6" hidden="1" customHeight="1" x14ac:dyDescent="0.2">
      <c r="B115" s="65"/>
      <c r="C115" s="66"/>
      <c r="D115" s="66"/>
      <c r="E115" s="66"/>
      <c r="F115" s="67" t="s">
        <v>268</v>
      </c>
      <c r="G115" s="68">
        <f>SUM(G113:G114)</f>
        <v>91810000</v>
      </c>
      <c r="H115" s="68">
        <f t="shared" ref="H115" si="5">SUM(H113:H114)</f>
        <v>0</v>
      </c>
      <c r="I115" s="68">
        <f t="shared" ref="I115" si="6">SUM(I113:I114)</f>
        <v>91810000</v>
      </c>
      <c r="J115" s="68">
        <f t="shared" ref="J115" si="7">SUM(J113:J114)</f>
        <v>7690000</v>
      </c>
      <c r="K115" s="60"/>
      <c r="O115" s="21"/>
      <c r="P115" s="47"/>
      <c r="Y115" s="19">
        <f t="shared" si="4"/>
        <v>84120000</v>
      </c>
      <c r="AG115" s="47"/>
    </row>
    <row r="116" spans="2:34" ht="15.6" hidden="1" customHeight="1" x14ac:dyDescent="0.2">
      <c r="B116" s="49"/>
      <c r="C116" s="50"/>
      <c r="D116" s="50"/>
      <c r="E116" s="50"/>
      <c r="F116" s="51"/>
      <c r="G116" s="52"/>
      <c r="H116" s="53"/>
      <c r="I116" s="53"/>
      <c r="J116" s="54"/>
      <c r="K116" s="24"/>
      <c r="Y116" s="19">
        <f t="shared" si="4"/>
        <v>0</v>
      </c>
    </row>
    <row r="117" spans="2:34" ht="13.9" hidden="1" customHeight="1" x14ac:dyDescent="0.2">
      <c r="B117" s="245" t="s">
        <v>296</v>
      </c>
      <c r="C117" s="246"/>
      <c r="D117" s="246"/>
      <c r="E117" s="246"/>
      <c r="F117" s="246"/>
      <c r="G117" s="246"/>
      <c r="H117" s="246"/>
      <c r="I117" s="246"/>
      <c r="J117" s="247"/>
      <c r="K117" s="24"/>
      <c r="Y117" s="19">
        <f t="shared" si="4"/>
        <v>0</v>
      </c>
    </row>
    <row r="118" spans="2:34" ht="15.6" hidden="1" customHeight="1" x14ac:dyDescent="0.2">
      <c r="B118" s="4">
        <v>312602</v>
      </c>
      <c r="C118" s="38" t="s">
        <v>186</v>
      </c>
      <c r="D118" s="33" t="s">
        <v>243</v>
      </c>
      <c r="E118" s="34" t="s">
        <v>246</v>
      </c>
      <c r="F118" s="58" t="s">
        <v>297</v>
      </c>
      <c r="G118" s="59">
        <v>78147558.000000015</v>
      </c>
      <c r="H118" s="18">
        <v>0</v>
      </c>
      <c r="I118" s="18">
        <f t="shared" ref="I118:I126" si="8">+H118+G118</f>
        <v>78147558.000000015</v>
      </c>
      <c r="J118" s="29">
        <v>7310000</v>
      </c>
      <c r="K118" s="19"/>
      <c r="U118" s="19"/>
      <c r="Y118" s="19">
        <f t="shared" si="4"/>
        <v>70837558.000000015</v>
      </c>
    </row>
    <row r="119" spans="2:34" ht="15.6" hidden="1" customHeight="1" x14ac:dyDescent="0.2">
      <c r="B119" s="4">
        <v>312608</v>
      </c>
      <c r="C119" s="38" t="s">
        <v>192</v>
      </c>
      <c r="D119" s="33" t="s">
        <v>243</v>
      </c>
      <c r="E119" s="34" t="s">
        <v>246</v>
      </c>
      <c r="F119" s="17" t="s">
        <v>143</v>
      </c>
      <c r="G119" s="59">
        <v>199805620</v>
      </c>
      <c r="H119" s="18">
        <v>0</v>
      </c>
      <c r="I119" s="18">
        <f t="shared" si="8"/>
        <v>199805620</v>
      </c>
      <c r="J119" s="29">
        <v>0</v>
      </c>
      <c r="U119" s="19"/>
      <c r="Y119" s="19">
        <f t="shared" si="4"/>
        <v>199805620</v>
      </c>
    </row>
    <row r="120" spans="2:34" ht="15.6" hidden="1" customHeight="1" x14ac:dyDescent="0.2">
      <c r="B120" s="4">
        <v>312610</v>
      </c>
      <c r="C120" s="38">
        <v>4312610</v>
      </c>
      <c r="D120" s="33"/>
      <c r="E120" s="33"/>
      <c r="F120" s="17" t="s">
        <v>273</v>
      </c>
      <c r="G120" s="59">
        <v>350000000</v>
      </c>
      <c r="H120" s="18">
        <v>0</v>
      </c>
      <c r="I120" s="18">
        <f t="shared" si="8"/>
        <v>350000000</v>
      </c>
      <c r="J120" s="29">
        <v>0</v>
      </c>
      <c r="U120" s="19"/>
      <c r="Y120" s="19">
        <f t="shared" si="4"/>
        <v>350000000</v>
      </c>
    </row>
    <row r="121" spans="2:34" ht="15.6" hidden="1" customHeight="1" x14ac:dyDescent="0.2">
      <c r="B121" s="4">
        <v>312613</v>
      </c>
      <c r="C121" s="38">
        <v>4312613</v>
      </c>
      <c r="D121" s="33"/>
      <c r="E121" s="33"/>
      <c r="F121" s="56" t="s">
        <v>277</v>
      </c>
      <c r="G121" s="59">
        <v>990781086</v>
      </c>
      <c r="H121" s="18">
        <v>0</v>
      </c>
      <c r="I121" s="18">
        <f t="shared" si="8"/>
        <v>990781086</v>
      </c>
      <c r="J121" s="29">
        <v>0</v>
      </c>
      <c r="U121" s="19"/>
      <c r="Y121" s="19">
        <f t="shared" si="4"/>
        <v>990781086</v>
      </c>
    </row>
    <row r="122" spans="2:34" ht="15.6" hidden="1" customHeight="1" x14ac:dyDescent="0.2">
      <c r="B122" s="55">
        <v>312614</v>
      </c>
      <c r="C122" s="50"/>
      <c r="D122" s="50"/>
      <c r="E122" s="50"/>
      <c r="F122" s="56" t="s">
        <v>298</v>
      </c>
      <c r="G122" s="59">
        <v>2523803823</v>
      </c>
      <c r="H122" s="18">
        <v>0</v>
      </c>
      <c r="I122" s="18">
        <f t="shared" si="8"/>
        <v>2523803823</v>
      </c>
      <c r="J122" s="54">
        <v>0</v>
      </c>
      <c r="U122" s="19"/>
      <c r="Y122" s="19">
        <f t="shared" si="4"/>
        <v>2523803823</v>
      </c>
    </row>
    <row r="123" spans="2:34" ht="15.6" hidden="1" customHeight="1" x14ac:dyDescent="0.2">
      <c r="B123" s="55">
        <v>410002</v>
      </c>
      <c r="C123" s="50"/>
      <c r="D123" s="50"/>
      <c r="E123" s="50"/>
      <c r="F123" s="58" t="s">
        <v>279</v>
      </c>
      <c r="G123" s="59">
        <v>14276928</v>
      </c>
      <c r="H123" s="18">
        <v>0</v>
      </c>
      <c r="I123" s="52">
        <f>+G123+H123</f>
        <v>14276928</v>
      </c>
      <c r="J123" s="136">
        <v>4714919</v>
      </c>
      <c r="U123" s="19"/>
      <c r="Y123" s="19">
        <f t="shared" si="4"/>
        <v>9562009</v>
      </c>
      <c r="AG123" s="46" t="e">
        <f>+J123+#REF!</f>
        <v>#REF!</v>
      </c>
    </row>
    <row r="124" spans="2:34" ht="15.6" hidden="1" customHeight="1" x14ac:dyDescent="0.2">
      <c r="B124" s="55">
        <v>410002</v>
      </c>
      <c r="C124" s="50"/>
      <c r="D124" s="50"/>
      <c r="E124" s="50"/>
      <c r="F124" s="58" t="s">
        <v>301</v>
      </c>
      <c r="G124" s="136">
        <f>373383</f>
        <v>373383</v>
      </c>
      <c r="H124" s="18"/>
      <c r="I124" s="18">
        <f t="shared" si="8"/>
        <v>373383</v>
      </c>
      <c r="J124" s="136">
        <f>373383</f>
        <v>373383</v>
      </c>
      <c r="U124" s="19"/>
      <c r="Y124" s="19"/>
    </row>
    <row r="125" spans="2:34" ht="15.6" hidden="1" customHeight="1" x14ac:dyDescent="0.2">
      <c r="B125" s="22">
        <v>430001</v>
      </c>
      <c r="C125" s="38" t="s">
        <v>240</v>
      </c>
      <c r="D125" s="36" t="s">
        <v>255</v>
      </c>
      <c r="E125" s="36" t="s">
        <v>254</v>
      </c>
      <c r="F125" s="23" t="s">
        <v>280</v>
      </c>
      <c r="G125" s="59">
        <v>1812811670</v>
      </c>
      <c r="H125" s="18">
        <v>0</v>
      </c>
      <c r="I125" s="18">
        <f t="shared" si="8"/>
        <v>1812811670</v>
      </c>
      <c r="J125" s="57">
        <v>1722171087</v>
      </c>
      <c r="U125" s="19"/>
      <c r="Y125" s="19">
        <f t="shared" si="4"/>
        <v>90640583</v>
      </c>
      <c r="AG125" s="131" t="e">
        <f>+J125+#REF!+#REF!</f>
        <v>#REF!</v>
      </c>
    </row>
    <row r="126" spans="2:34" ht="15.6" hidden="1" customHeight="1" x14ac:dyDescent="0.2">
      <c r="B126" s="22">
        <v>430001</v>
      </c>
      <c r="C126" s="38" t="s">
        <v>240</v>
      </c>
      <c r="D126" s="36" t="s">
        <v>255</v>
      </c>
      <c r="E126" s="36" t="s">
        <v>254</v>
      </c>
      <c r="F126" s="23" t="s">
        <v>299</v>
      </c>
      <c r="G126" s="57">
        <f>167653688+3974466+5663615+1987233+3974466+67061475+3675485+33530738+67061475+18224745+513021276</f>
        <v>885828662</v>
      </c>
      <c r="H126" s="18">
        <v>0</v>
      </c>
      <c r="I126" s="18">
        <f t="shared" si="8"/>
        <v>885828662</v>
      </c>
      <c r="J126" s="57">
        <f>167653688+3974466+5663615+1987233+3974466+67061475+3675485+33530738+67061475+18224745+513021276</f>
        <v>885828662</v>
      </c>
      <c r="U126" s="19"/>
      <c r="Y126" s="19"/>
      <c r="AG126" s="131"/>
    </row>
    <row r="127" spans="2:34" ht="15.6" hidden="1" customHeight="1" x14ac:dyDescent="0.2">
      <c r="B127" s="49"/>
      <c r="C127" s="50"/>
      <c r="D127" s="50"/>
      <c r="E127" s="50"/>
      <c r="F127" s="51"/>
      <c r="G127" s="52"/>
      <c r="H127" s="53"/>
      <c r="I127" s="53"/>
      <c r="J127" s="54"/>
      <c r="K127" s="24"/>
      <c r="U127" s="19"/>
      <c r="AG127" s="131" t="e">
        <f>+AG125-#REF!</f>
        <v>#REF!</v>
      </c>
      <c r="AH127" s="1" t="s">
        <v>291</v>
      </c>
    </row>
    <row r="128" spans="2:34" ht="12.75" hidden="1" thickBot="1" x14ac:dyDescent="0.25">
      <c r="B128" s="30"/>
      <c r="C128" s="25"/>
      <c r="D128" s="35"/>
      <c r="E128" s="35"/>
      <c r="F128" s="25" t="s">
        <v>173</v>
      </c>
      <c r="G128" s="31">
        <f>SUM(G118:G127)</f>
        <v>6855828730</v>
      </c>
      <c r="H128" s="31">
        <f>SUM(H118:H127)</f>
        <v>0</v>
      </c>
      <c r="I128" s="31">
        <f>SUM(I118:I127)</f>
        <v>6855828730</v>
      </c>
      <c r="J128" s="63">
        <f>SUM(J118:J127)</f>
        <v>2620398051</v>
      </c>
      <c r="K128" s="3"/>
    </row>
    <row r="129" spans="6:36" x14ac:dyDescent="0.2">
      <c r="J129" s="19"/>
      <c r="K129" s="24"/>
    </row>
    <row r="130" spans="6:36" x14ac:dyDescent="0.2">
      <c r="J130" s="19"/>
      <c r="K130" s="3"/>
      <c r="AG130" s="46" t="e">
        <f>+#REF!+J125+J123+#REF!+#REF!+#REF!+#REF!</f>
        <v>#REF!</v>
      </c>
      <c r="AJ130" s="19"/>
    </row>
    <row r="131" spans="6:36" ht="12.75" x14ac:dyDescent="0.2">
      <c r="G131" s="141"/>
      <c r="H131" s="5"/>
      <c r="I131" s="222"/>
      <c r="J131" s="41"/>
      <c r="K131" s="3"/>
    </row>
    <row r="132" spans="6:36" ht="12.75" x14ac:dyDescent="0.2">
      <c r="G132" s="141"/>
      <c r="H132" s="5"/>
      <c r="I132" s="41"/>
      <c r="J132" s="41"/>
      <c r="K132" s="3"/>
    </row>
    <row r="133" spans="6:36" ht="12.75" x14ac:dyDescent="0.2">
      <c r="G133" s="141"/>
      <c r="H133" s="5"/>
      <c r="I133" s="41"/>
      <c r="J133" s="41"/>
      <c r="K133" s="3"/>
    </row>
    <row r="134" spans="6:36" x14ac:dyDescent="0.2">
      <c r="F134" s="2"/>
      <c r="G134" s="2"/>
      <c r="H134" s="2"/>
      <c r="I134" s="64"/>
      <c r="AJ134" s="19"/>
    </row>
    <row r="135" spans="6:36" x14ac:dyDescent="0.2">
      <c r="F135" s="2"/>
      <c r="G135" s="2"/>
      <c r="H135" s="2"/>
      <c r="I135" s="64"/>
    </row>
    <row r="136" spans="6:36" x14ac:dyDescent="0.2">
      <c r="F136" s="2"/>
      <c r="G136" s="2"/>
      <c r="H136" s="2"/>
      <c r="I136" s="64"/>
    </row>
  </sheetData>
  <mergeCells count="7">
    <mergeCell ref="B117:J117"/>
    <mergeCell ref="B112:J112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82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6"/>
  <sheetViews>
    <sheetView zoomScale="98" zoomScaleNormal="98" workbookViewId="0">
      <pane ySplit="7" topLeftCell="A133" activePane="bottomLeft" state="frozen"/>
      <selection activeCell="A7" sqref="A7"/>
      <selection pane="bottomLeft" activeCell="C22" sqref="C22"/>
    </sheetView>
  </sheetViews>
  <sheetFormatPr baseColWidth="10" defaultColWidth="11.42578125" defaultRowHeight="12.75" x14ac:dyDescent="0.2"/>
  <cols>
    <col min="1" max="1" width="24.85546875" style="12" customWidth="1"/>
    <col min="2" max="2" width="42.28515625" style="5" customWidth="1"/>
    <col min="3" max="3" width="16.140625" style="5" bestFit="1" customWidth="1"/>
    <col min="4" max="4" width="15.5703125" style="5" customWidth="1"/>
    <col min="5" max="5" width="16.140625" style="5" bestFit="1" customWidth="1"/>
    <col min="6" max="6" width="16.28515625" style="5" customWidth="1"/>
    <col min="7" max="8" width="18.140625" style="5" hidden="1" customWidth="1"/>
    <col min="9" max="9" width="18.140625" style="5" customWidth="1"/>
    <col min="10" max="10" width="15.5703125" style="5" bestFit="1" customWidth="1"/>
    <col min="11" max="11" width="16.8554687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6.85546875" style="5" bestFit="1" customWidth="1"/>
    <col min="17" max="18" width="18.140625" style="5" hidden="1" customWidth="1"/>
    <col min="19" max="19" width="17.8554687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 x14ac:dyDescent="0.25">
      <c r="A1" s="269" t="s">
        <v>82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</row>
    <row r="2" spans="1:23" x14ac:dyDescent="0.2">
      <c r="A2" s="270" t="s">
        <v>83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2"/>
    </row>
    <row r="3" spans="1:23" x14ac:dyDescent="0.2">
      <c r="A3" s="273" t="s">
        <v>54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5"/>
    </row>
    <row r="4" spans="1:23" x14ac:dyDescent="0.2">
      <c r="A4" s="273" t="s">
        <v>309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5"/>
    </row>
    <row r="5" spans="1:23" ht="13.5" thickBot="1" x14ac:dyDescent="0.25">
      <c r="A5" s="276" t="s">
        <v>377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8"/>
    </row>
    <row r="6" spans="1:23" s="44" customFormat="1" ht="42" customHeight="1" thickBot="1" x14ac:dyDescent="0.25">
      <c r="A6" s="43"/>
      <c r="B6" s="263" t="s">
        <v>33</v>
      </c>
      <c r="C6" s="265" t="s">
        <v>34</v>
      </c>
      <c r="D6" s="266"/>
      <c r="E6" s="266"/>
      <c r="F6" s="266"/>
      <c r="G6" s="133"/>
      <c r="H6" s="133"/>
      <c r="I6" s="265" t="s">
        <v>35</v>
      </c>
      <c r="J6" s="266"/>
      <c r="K6" s="266"/>
      <c r="L6" s="266"/>
      <c r="M6" s="133"/>
      <c r="N6" s="133"/>
      <c r="O6" s="265" t="s">
        <v>36</v>
      </c>
      <c r="P6" s="267"/>
      <c r="Q6" s="267"/>
      <c r="R6" s="267"/>
      <c r="S6" s="268"/>
    </row>
    <row r="7" spans="1:23" s="44" customFormat="1" ht="24.6" customHeight="1" thickBot="1" x14ac:dyDescent="0.25">
      <c r="A7" s="71"/>
      <c r="B7" s="264"/>
      <c r="C7" s="86" t="s">
        <v>84</v>
      </c>
      <c r="D7" s="134" t="s">
        <v>85</v>
      </c>
      <c r="E7" s="87" t="s">
        <v>86</v>
      </c>
      <c r="F7" s="87" t="s">
        <v>87</v>
      </c>
      <c r="G7" s="87" t="s">
        <v>286</v>
      </c>
      <c r="H7" s="135" t="s">
        <v>287</v>
      </c>
      <c r="I7" s="88" t="s">
        <v>84</v>
      </c>
      <c r="J7" s="133" t="s">
        <v>85</v>
      </c>
      <c r="K7" s="87" t="s">
        <v>86</v>
      </c>
      <c r="L7" s="135" t="s">
        <v>87</v>
      </c>
      <c r="M7" s="87" t="s">
        <v>288</v>
      </c>
      <c r="N7" s="133" t="s">
        <v>287</v>
      </c>
      <c r="O7" s="132" t="s">
        <v>84</v>
      </c>
      <c r="P7" s="132" t="s">
        <v>87</v>
      </c>
      <c r="Q7" s="87" t="s">
        <v>288</v>
      </c>
      <c r="R7" s="133" t="s">
        <v>287</v>
      </c>
      <c r="S7" s="89" t="s">
        <v>88</v>
      </c>
    </row>
    <row r="8" spans="1:23" s="7" customFormat="1" ht="16.899999999999999" customHeight="1" x14ac:dyDescent="0.2">
      <c r="A8" s="70" t="s">
        <v>128</v>
      </c>
      <c r="B8" s="90" t="s">
        <v>37</v>
      </c>
      <c r="C8" s="91">
        <v>7827357931</v>
      </c>
      <c r="D8" s="91"/>
      <c r="E8" s="91">
        <v>7827357931</v>
      </c>
      <c r="F8" s="92">
        <v>3672723347</v>
      </c>
      <c r="G8" s="92"/>
      <c r="H8" s="92"/>
      <c r="I8" s="92">
        <v>4456500000</v>
      </c>
      <c r="J8" s="92"/>
      <c r="K8" s="92">
        <v>4456500000</v>
      </c>
      <c r="L8" s="92">
        <v>1712060220</v>
      </c>
      <c r="M8" s="92"/>
      <c r="N8" s="92"/>
      <c r="O8" s="93">
        <v>12283857931</v>
      </c>
      <c r="P8" s="93">
        <v>5384783567</v>
      </c>
      <c r="Q8" s="94">
        <v>0</v>
      </c>
      <c r="R8" s="94">
        <v>0</v>
      </c>
      <c r="S8" s="95">
        <v>6899074364</v>
      </c>
      <c r="T8" s="6"/>
      <c r="U8" s="6"/>
      <c r="V8" s="6"/>
    </row>
    <row r="9" spans="1:23" s="7" customFormat="1" ht="13.9" customHeight="1" x14ac:dyDescent="0.2">
      <c r="A9" s="8" t="s">
        <v>89</v>
      </c>
      <c r="B9" s="96" t="s">
        <v>37</v>
      </c>
      <c r="C9" s="91">
        <v>0</v>
      </c>
      <c r="D9" s="91"/>
      <c r="E9" s="91">
        <v>0</v>
      </c>
      <c r="F9" s="91"/>
      <c r="G9" s="91"/>
      <c r="H9" s="91"/>
      <c r="I9" s="91">
        <v>0</v>
      </c>
      <c r="J9" s="91">
        <v>0</v>
      </c>
      <c r="K9" s="91">
        <v>0</v>
      </c>
      <c r="L9" s="91">
        <v>0</v>
      </c>
      <c r="M9" s="91"/>
      <c r="N9" s="91"/>
      <c r="O9" s="97">
        <v>0</v>
      </c>
      <c r="P9" s="97">
        <v>0</v>
      </c>
      <c r="Q9" s="94">
        <v>0</v>
      </c>
      <c r="R9" s="98">
        <v>0</v>
      </c>
      <c r="S9" s="99">
        <v>0</v>
      </c>
    </row>
    <row r="10" spans="1:23" s="7" customFormat="1" ht="10.9" customHeight="1" x14ac:dyDescent="0.2">
      <c r="A10" s="8"/>
      <c r="B10" s="100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7"/>
      <c r="P10" s="97"/>
      <c r="Q10" s="98"/>
      <c r="R10" s="98"/>
      <c r="S10" s="99"/>
    </row>
    <row r="11" spans="1:23" s="7" customFormat="1" ht="16.149999999999999" customHeight="1" x14ac:dyDescent="0.2">
      <c r="A11" s="8">
        <f>+'[2]Anexo 5-2 Gtos Ene-Dic-2013'!$A$9</f>
        <v>2</v>
      </c>
      <c r="B11" s="96" t="s">
        <v>38</v>
      </c>
      <c r="C11" s="97">
        <v>4712457136</v>
      </c>
      <c r="D11" s="97">
        <v>0</v>
      </c>
      <c r="E11" s="97">
        <v>4712457136</v>
      </c>
      <c r="F11" s="97">
        <v>1339809373</v>
      </c>
      <c r="G11" s="97">
        <v>0</v>
      </c>
      <c r="H11" s="97">
        <v>0</v>
      </c>
      <c r="I11" s="97">
        <v>68400000</v>
      </c>
      <c r="J11" s="97">
        <v>0</v>
      </c>
      <c r="K11" s="97">
        <v>68400000</v>
      </c>
      <c r="L11" s="97">
        <v>29800000</v>
      </c>
      <c r="M11" s="97">
        <v>0</v>
      </c>
      <c r="N11" s="97">
        <v>0</v>
      </c>
      <c r="O11" s="97">
        <v>4780857136</v>
      </c>
      <c r="P11" s="97">
        <v>1369609373</v>
      </c>
      <c r="Q11" s="94">
        <v>0</v>
      </c>
      <c r="R11" s="98">
        <v>0</v>
      </c>
      <c r="S11" s="99">
        <v>3411247763</v>
      </c>
      <c r="T11" s="6"/>
      <c r="U11" s="6"/>
      <c r="V11" s="6"/>
      <c r="W11" s="6"/>
    </row>
    <row r="12" spans="1:23" s="7" customFormat="1" ht="13.15" customHeight="1" x14ac:dyDescent="0.2">
      <c r="A12" s="9" t="s">
        <v>127</v>
      </c>
      <c r="B12" s="101" t="s">
        <v>39</v>
      </c>
      <c r="C12" s="102">
        <v>681331769</v>
      </c>
      <c r="D12" s="102"/>
      <c r="E12" s="102">
        <v>681331769</v>
      </c>
      <c r="F12" s="102">
        <v>110245770</v>
      </c>
      <c r="G12" s="102"/>
      <c r="H12" s="102"/>
      <c r="I12" s="102">
        <v>65600000</v>
      </c>
      <c r="J12" s="102"/>
      <c r="K12" s="102">
        <v>65600000</v>
      </c>
      <c r="L12" s="102">
        <v>27000000</v>
      </c>
      <c r="M12" s="102"/>
      <c r="N12" s="102"/>
      <c r="O12" s="82">
        <v>746931769</v>
      </c>
      <c r="P12" s="82">
        <v>137245770</v>
      </c>
      <c r="Q12" s="103">
        <v>0</v>
      </c>
      <c r="R12" s="83">
        <v>0</v>
      </c>
      <c r="S12" s="104">
        <v>609685999</v>
      </c>
    </row>
    <row r="13" spans="1:23" s="7" customFormat="1" ht="13.15" customHeight="1" x14ac:dyDescent="0.2">
      <c r="A13" s="9" t="s">
        <v>90</v>
      </c>
      <c r="B13" s="101" t="s">
        <v>39</v>
      </c>
      <c r="C13" s="102"/>
      <c r="D13" s="102"/>
      <c r="E13" s="102">
        <v>0</v>
      </c>
      <c r="F13" s="102"/>
      <c r="G13" s="102"/>
      <c r="H13" s="102"/>
      <c r="I13" s="102">
        <v>0</v>
      </c>
      <c r="J13" s="102">
        <v>0</v>
      </c>
      <c r="K13" s="102"/>
      <c r="L13" s="102">
        <v>0</v>
      </c>
      <c r="M13" s="102"/>
      <c r="N13" s="102"/>
      <c r="O13" s="82">
        <v>0</v>
      </c>
      <c r="P13" s="82">
        <v>0</v>
      </c>
      <c r="Q13" s="103">
        <v>0</v>
      </c>
      <c r="R13" s="83">
        <v>0</v>
      </c>
      <c r="S13" s="104">
        <v>0</v>
      </c>
    </row>
    <row r="14" spans="1:23" s="7" customFormat="1" ht="13.15" customHeight="1" x14ac:dyDescent="0.2">
      <c r="A14" s="9" t="s">
        <v>127</v>
      </c>
      <c r="B14" s="101" t="s">
        <v>40</v>
      </c>
      <c r="C14" s="102">
        <v>3913665444</v>
      </c>
      <c r="D14" s="102"/>
      <c r="E14" s="102">
        <v>3913665444</v>
      </c>
      <c r="F14" s="102">
        <v>1194435614</v>
      </c>
      <c r="G14" s="102"/>
      <c r="H14" s="102"/>
      <c r="I14" s="102"/>
      <c r="J14" s="102">
        <v>0</v>
      </c>
      <c r="K14" s="102">
        <v>0</v>
      </c>
      <c r="L14" s="102"/>
      <c r="M14" s="102"/>
      <c r="N14" s="102"/>
      <c r="O14" s="82">
        <v>3913665444</v>
      </c>
      <c r="P14" s="82">
        <v>1194435614</v>
      </c>
      <c r="Q14" s="103">
        <v>0</v>
      </c>
      <c r="R14" s="83">
        <v>0</v>
      </c>
      <c r="S14" s="104">
        <v>2719229830</v>
      </c>
    </row>
    <row r="15" spans="1:23" s="7" customFormat="1" ht="13.15" customHeight="1" x14ac:dyDescent="0.2">
      <c r="A15" s="9" t="s">
        <v>90</v>
      </c>
      <c r="B15" s="101" t="s">
        <v>40</v>
      </c>
      <c r="C15" s="102"/>
      <c r="D15" s="102"/>
      <c r="E15" s="102">
        <v>0</v>
      </c>
      <c r="F15" s="102"/>
      <c r="G15" s="102"/>
      <c r="H15" s="102"/>
      <c r="I15" s="102">
        <v>0</v>
      </c>
      <c r="J15" s="102">
        <v>0</v>
      </c>
      <c r="K15" s="102"/>
      <c r="L15" s="102">
        <v>0</v>
      </c>
      <c r="M15" s="102"/>
      <c r="N15" s="102"/>
      <c r="O15" s="82">
        <v>0</v>
      </c>
      <c r="P15" s="82">
        <v>0</v>
      </c>
      <c r="Q15" s="103">
        <v>0</v>
      </c>
      <c r="R15" s="83">
        <v>0</v>
      </c>
      <c r="S15" s="104">
        <v>0</v>
      </c>
    </row>
    <row r="16" spans="1:23" s="7" customFormat="1" ht="13.15" customHeight="1" x14ac:dyDescent="0.2">
      <c r="A16" s="9" t="s">
        <v>91</v>
      </c>
      <c r="B16" s="101" t="s">
        <v>41</v>
      </c>
      <c r="C16" s="102">
        <v>117459923</v>
      </c>
      <c r="D16" s="102"/>
      <c r="E16" s="102">
        <v>117459923</v>
      </c>
      <c r="F16" s="102">
        <v>35127989</v>
      </c>
      <c r="G16" s="102"/>
      <c r="H16" s="102"/>
      <c r="I16" s="102">
        <v>2800000</v>
      </c>
      <c r="J16" s="102">
        <v>0</v>
      </c>
      <c r="K16" s="102">
        <v>2800000</v>
      </c>
      <c r="L16" s="102">
        <v>2800000</v>
      </c>
      <c r="M16" s="102"/>
      <c r="N16" s="102"/>
      <c r="O16" s="82">
        <v>120259923</v>
      </c>
      <c r="P16" s="82">
        <v>37927989</v>
      </c>
      <c r="Q16" s="103">
        <v>0</v>
      </c>
      <c r="R16" s="83">
        <v>0</v>
      </c>
      <c r="S16" s="104">
        <v>82331934</v>
      </c>
    </row>
    <row r="17" spans="1:22" s="7" customFormat="1" ht="13.15" customHeight="1" x14ac:dyDescent="0.2">
      <c r="A17" s="9" t="s">
        <v>92</v>
      </c>
      <c r="B17" s="101" t="s">
        <v>41</v>
      </c>
      <c r="C17" s="102"/>
      <c r="D17" s="102"/>
      <c r="E17" s="102">
        <v>0</v>
      </c>
      <c r="F17" s="102"/>
      <c r="G17" s="102"/>
      <c r="H17" s="102"/>
      <c r="I17" s="102"/>
      <c r="J17" s="102">
        <v>0</v>
      </c>
      <c r="K17" s="102">
        <v>0</v>
      </c>
      <c r="L17" s="102"/>
      <c r="M17" s="102"/>
      <c r="N17" s="102"/>
      <c r="O17" s="82">
        <v>0</v>
      </c>
      <c r="P17" s="82">
        <v>0</v>
      </c>
      <c r="Q17" s="83"/>
      <c r="R17" s="83"/>
      <c r="S17" s="104">
        <v>0</v>
      </c>
    </row>
    <row r="18" spans="1:22" s="7" customFormat="1" ht="10.9" customHeight="1" x14ac:dyDescent="0.2">
      <c r="A18" s="9"/>
      <c r="B18" s="101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82"/>
      <c r="P18" s="82"/>
      <c r="Q18" s="83"/>
      <c r="R18" s="83"/>
      <c r="S18" s="104"/>
    </row>
    <row r="19" spans="1:22" s="7" customFormat="1" ht="12" x14ac:dyDescent="0.2">
      <c r="A19" s="8">
        <v>3</v>
      </c>
      <c r="B19" s="96" t="s">
        <v>42</v>
      </c>
      <c r="C19" s="97">
        <v>1091349040</v>
      </c>
      <c r="D19" s="97">
        <v>0</v>
      </c>
      <c r="E19" s="97">
        <v>1091349040</v>
      </c>
      <c r="F19" s="97">
        <v>158457519</v>
      </c>
      <c r="G19" s="97">
        <v>0</v>
      </c>
      <c r="H19" s="97">
        <v>0</v>
      </c>
      <c r="I19" s="97">
        <v>14900000</v>
      </c>
      <c r="J19" s="97">
        <v>0</v>
      </c>
      <c r="K19" s="97">
        <v>14900000</v>
      </c>
      <c r="L19" s="97">
        <v>0</v>
      </c>
      <c r="M19" s="97">
        <v>0</v>
      </c>
      <c r="N19" s="97">
        <v>0</v>
      </c>
      <c r="O19" s="97">
        <v>1106249040</v>
      </c>
      <c r="P19" s="97">
        <v>158457519</v>
      </c>
      <c r="Q19" s="94">
        <v>0</v>
      </c>
      <c r="R19" s="98">
        <v>0</v>
      </c>
      <c r="S19" s="99">
        <v>947791521</v>
      </c>
      <c r="T19" s="6"/>
      <c r="U19" s="6"/>
      <c r="V19" s="6"/>
    </row>
    <row r="20" spans="1:22" s="7" customFormat="1" ht="12" x14ac:dyDescent="0.2">
      <c r="A20" s="8">
        <v>32</v>
      </c>
      <c r="B20" s="96" t="s">
        <v>43</v>
      </c>
      <c r="C20" s="97">
        <v>779760944</v>
      </c>
      <c r="D20" s="97">
        <v>0</v>
      </c>
      <c r="E20" s="97">
        <v>779760944</v>
      </c>
      <c r="F20" s="97">
        <v>131148905</v>
      </c>
      <c r="G20" s="97">
        <v>0</v>
      </c>
      <c r="H20" s="97">
        <v>0</v>
      </c>
      <c r="I20" s="97">
        <v>14900000</v>
      </c>
      <c r="J20" s="97">
        <v>0</v>
      </c>
      <c r="K20" s="97">
        <v>14900000</v>
      </c>
      <c r="L20" s="97">
        <v>0</v>
      </c>
      <c r="M20" s="97">
        <v>0</v>
      </c>
      <c r="N20" s="97">
        <v>0</v>
      </c>
      <c r="O20" s="97">
        <v>794660944</v>
      </c>
      <c r="P20" s="97">
        <v>131148905</v>
      </c>
      <c r="Q20" s="94">
        <v>0</v>
      </c>
      <c r="R20" s="98">
        <v>0</v>
      </c>
      <c r="S20" s="99">
        <v>663512039</v>
      </c>
    </row>
    <row r="21" spans="1:22" s="7" customFormat="1" ht="15" customHeight="1" x14ac:dyDescent="0.2">
      <c r="A21" s="9" t="s">
        <v>93</v>
      </c>
      <c r="B21" s="101" t="s">
        <v>94</v>
      </c>
      <c r="C21" s="102">
        <v>42158433</v>
      </c>
      <c r="D21" s="102"/>
      <c r="E21" s="102">
        <v>42158433</v>
      </c>
      <c r="F21" s="102">
        <v>0</v>
      </c>
      <c r="G21" s="102">
        <v>0</v>
      </c>
      <c r="H21" s="102">
        <v>0</v>
      </c>
      <c r="I21" s="102">
        <v>14900000</v>
      </c>
      <c r="J21" s="102"/>
      <c r="K21" s="102">
        <v>14900000</v>
      </c>
      <c r="L21" s="102">
        <v>0</v>
      </c>
      <c r="M21" s="102">
        <v>0</v>
      </c>
      <c r="N21" s="102">
        <v>0</v>
      </c>
      <c r="O21" s="82">
        <v>57058433</v>
      </c>
      <c r="P21" s="82">
        <v>0</v>
      </c>
      <c r="Q21" s="103">
        <v>0</v>
      </c>
      <c r="R21" s="83">
        <v>0</v>
      </c>
      <c r="S21" s="104">
        <v>57058433</v>
      </c>
    </row>
    <row r="22" spans="1:22" s="7" customFormat="1" ht="15" customHeight="1" x14ac:dyDescent="0.2">
      <c r="A22" s="9" t="s">
        <v>126</v>
      </c>
      <c r="B22" s="101" t="s">
        <v>44</v>
      </c>
      <c r="C22" s="102">
        <v>737602511</v>
      </c>
      <c r="D22" s="102"/>
      <c r="E22" s="102">
        <v>737602511</v>
      </c>
      <c r="F22" s="102">
        <v>131148905</v>
      </c>
      <c r="G22" s="102"/>
      <c r="H22" s="102"/>
      <c r="I22" s="102">
        <v>0</v>
      </c>
      <c r="J22" s="102">
        <v>0</v>
      </c>
      <c r="K22" s="102">
        <v>0</v>
      </c>
      <c r="L22" s="102">
        <v>0</v>
      </c>
      <c r="M22" s="102"/>
      <c r="N22" s="102"/>
      <c r="O22" s="82">
        <v>737602511</v>
      </c>
      <c r="P22" s="82">
        <v>131148905</v>
      </c>
      <c r="Q22" s="103">
        <v>0</v>
      </c>
      <c r="R22" s="83">
        <v>0</v>
      </c>
      <c r="S22" s="104">
        <v>606453606</v>
      </c>
    </row>
    <row r="23" spans="1:22" s="7" customFormat="1" ht="15" hidden="1" customHeight="1" x14ac:dyDescent="0.2">
      <c r="A23" s="9" t="s">
        <v>95</v>
      </c>
      <c r="B23" s="101" t="s">
        <v>44</v>
      </c>
      <c r="C23" s="102"/>
      <c r="D23" s="102"/>
      <c r="E23" s="102">
        <v>0</v>
      </c>
      <c r="F23" s="102"/>
      <c r="G23" s="102"/>
      <c r="H23" s="102"/>
      <c r="I23" s="102">
        <v>0</v>
      </c>
      <c r="J23" s="102">
        <v>0</v>
      </c>
      <c r="K23" s="102">
        <v>0</v>
      </c>
      <c r="L23" s="102">
        <v>0</v>
      </c>
      <c r="M23" s="102"/>
      <c r="N23" s="102"/>
      <c r="O23" s="82">
        <v>0</v>
      </c>
      <c r="P23" s="82">
        <v>0</v>
      </c>
      <c r="Q23" s="83"/>
      <c r="R23" s="83"/>
      <c r="S23" s="104">
        <v>0</v>
      </c>
    </row>
    <row r="24" spans="1:22" s="7" customFormat="1" ht="15" hidden="1" customHeight="1" x14ac:dyDescent="0.2">
      <c r="A24" s="9" t="s">
        <v>96</v>
      </c>
      <c r="B24" s="101" t="s">
        <v>44</v>
      </c>
      <c r="C24" s="102"/>
      <c r="D24" s="102">
        <v>0</v>
      </c>
      <c r="E24" s="102">
        <v>0</v>
      </c>
      <c r="F24" s="102"/>
      <c r="G24" s="102"/>
      <c r="H24" s="102"/>
      <c r="I24" s="102">
        <v>0</v>
      </c>
      <c r="J24" s="102">
        <v>0</v>
      </c>
      <c r="K24" s="102">
        <v>0</v>
      </c>
      <c r="L24" s="102">
        <v>0</v>
      </c>
      <c r="M24" s="102"/>
      <c r="N24" s="102"/>
      <c r="O24" s="82">
        <v>0</v>
      </c>
      <c r="P24" s="82">
        <v>0</v>
      </c>
      <c r="Q24" s="83"/>
      <c r="R24" s="83"/>
      <c r="S24" s="104">
        <v>0</v>
      </c>
    </row>
    <row r="25" spans="1:22" s="7" customFormat="1" ht="15" hidden="1" customHeight="1" x14ac:dyDescent="0.2">
      <c r="A25" s="9">
        <v>321814</v>
      </c>
      <c r="B25" s="101" t="s">
        <v>97</v>
      </c>
      <c r="C25" s="102"/>
      <c r="D25" s="102"/>
      <c r="E25" s="102"/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02">
        <v>0</v>
      </c>
      <c r="M25" s="102">
        <v>0</v>
      </c>
      <c r="N25" s="102">
        <v>0</v>
      </c>
      <c r="O25" s="82">
        <v>0</v>
      </c>
      <c r="P25" s="82">
        <v>0</v>
      </c>
      <c r="Q25" s="83"/>
      <c r="R25" s="83"/>
      <c r="S25" s="104">
        <v>0</v>
      </c>
    </row>
    <row r="26" spans="1:22" s="7" customFormat="1" ht="16.899999999999999" customHeight="1" x14ac:dyDescent="0.2">
      <c r="A26" s="8">
        <v>35</v>
      </c>
      <c r="B26" s="96" t="s">
        <v>45</v>
      </c>
      <c r="C26" s="97">
        <v>19687919</v>
      </c>
      <c r="D26" s="97">
        <v>0</v>
      </c>
      <c r="E26" s="97">
        <v>19687919</v>
      </c>
      <c r="F26" s="97">
        <v>6092440</v>
      </c>
      <c r="G26" s="97">
        <v>0</v>
      </c>
      <c r="H26" s="97">
        <v>0</v>
      </c>
      <c r="I26" s="97">
        <v>0</v>
      </c>
      <c r="J26" s="97">
        <v>0</v>
      </c>
      <c r="K26" s="97">
        <v>0</v>
      </c>
      <c r="L26" s="97">
        <v>0</v>
      </c>
      <c r="M26" s="97">
        <v>0</v>
      </c>
      <c r="N26" s="97">
        <v>0</v>
      </c>
      <c r="O26" s="97">
        <v>19687919</v>
      </c>
      <c r="P26" s="97">
        <v>6092440</v>
      </c>
      <c r="Q26" s="94">
        <v>0</v>
      </c>
      <c r="R26" s="98">
        <v>0</v>
      </c>
      <c r="S26" s="99">
        <v>13595479</v>
      </c>
    </row>
    <row r="27" spans="1:22" s="7" customFormat="1" ht="13.15" customHeight="1" x14ac:dyDescent="0.2">
      <c r="A27" s="9" t="s">
        <v>98</v>
      </c>
      <c r="B27" s="101" t="s">
        <v>46</v>
      </c>
      <c r="C27" s="102">
        <v>19687919</v>
      </c>
      <c r="D27" s="102"/>
      <c r="E27" s="102">
        <v>19687919</v>
      </c>
      <c r="F27" s="102">
        <v>6092440</v>
      </c>
      <c r="G27" s="102"/>
      <c r="H27" s="102"/>
      <c r="I27" s="102">
        <v>0</v>
      </c>
      <c r="J27" s="102">
        <v>0</v>
      </c>
      <c r="K27" s="102">
        <v>0</v>
      </c>
      <c r="L27" s="102">
        <v>0</v>
      </c>
      <c r="M27" s="102"/>
      <c r="N27" s="102"/>
      <c r="O27" s="82">
        <v>19687919</v>
      </c>
      <c r="P27" s="82">
        <v>6092440</v>
      </c>
      <c r="Q27" s="103">
        <v>0</v>
      </c>
      <c r="R27" s="83">
        <v>0</v>
      </c>
      <c r="S27" s="104">
        <v>13595479</v>
      </c>
    </row>
    <row r="28" spans="1:22" s="7" customFormat="1" ht="13.15" customHeight="1" x14ac:dyDescent="0.2">
      <c r="A28" s="8">
        <v>36</v>
      </c>
      <c r="B28" s="96" t="s">
        <v>47</v>
      </c>
      <c r="C28" s="97">
        <v>291900177</v>
      </c>
      <c r="D28" s="97">
        <v>0</v>
      </c>
      <c r="E28" s="97">
        <v>291900177</v>
      </c>
      <c r="F28" s="97">
        <v>21216174</v>
      </c>
      <c r="G28" s="97">
        <v>0</v>
      </c>
      <c r="H28" s="97">
        <v>0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97">
        <v>291900177</v>
      </c>
      <c r="P28" s="97">
        <v>21216174</v>
      </c>
      <c r="Q28" s="94">
        <v>0</v>
      </c>
      <c r="R28" s="98">
        <v>0</v>
      </c>
      <c r="S28" s="99">
        <v>270684003</v>
      </c>
    </row>
    <row r="29" spans="1:22" s="7" customFormat="1" ht="12" x14ac:dyDescent="0.2">
      <c r="A29" s="8">
        <v>361</v>
      </c>
      <c r="B29" s="96" t="s">
        <v>48</v>
      </c>
      <c r="C29" s="97">
        <v>270684003</v>
      </c>
      <c r="D29" s="97">
        <v>0</v>
      </c>
      <c r="E29" s="97">
        <v>270684003</v>
      </c>
      <c r="F29" s="97">
        <v>0</v>
      </c>
      <c r="G29" s="97">
        <v>0</v>
      </c>
      <c r="H29" s="97">
        <v>0</v>
      </c>
      <c r="I29" s="97">
        <v>0</v>
      </c>
      <c r="J29" s="97">
        <v>0</v>
      </c>
      <c r="K29" s="97">
        <v>0</v>
      </c>
      <c r="L29" s="97">
        <v>0</v>
      </c>
      <c r="M29" s="97">
        <v>0</v>
      </c>
      <c r="N29" s="97">
        <v>0</v>
      </c>
      <c r="O29" s="97">
        <v>270684003</v>
      </c>
      <c r="P29" s="97">
        <v>0</v>
      </c>
      <c r="Q29" s="94">
        <v>0</v>
      </c>
      <c r="R29" s="98">
        <v>0</v>
      </c>
      <c r="S29" s="99">
        <v>270684003</v>
      </c>
    </row>
    <row r="30" spans="1:22" s="7" customFormat="1" ht="12" x14ac:dyDescent="0.2">
      <c r="A30" s="9" t="s">
        <v>99</v>
      </c>
      <c r="B30" s="101" t="s">
        <v>49</v>
      </c>
      <c r="C30" s="102">
        <v>270684003</v>
      </c>
      <c r="D30" s="102"/>
      <c r="E30" s="102">
        <v>270684003</v>
      </c>
      <c r="F30" s="102">
        <v>0</v>
      </c>
      <c r="G30" s="102">
        <v>0</v>
      </c>
      <c r="H30" s="102">
        <v>0</v>
      </c>
      <c r="I30" s="102">
        <v>0</v>
      </c>
      <c r="J30" s="102">
        <v>0</v>
      </c>
      <c r="K30" s="102">
        <v>0</v>
      </c>
      <c r="L30" s="102">
        <v>0</v>
      </c>
      <c r="M30" s="102">
        <v>0</v>
      </c>
      <c r="N30" s="102">
        <v>0</v>
      </c>
      <c r="O30" s="82">
        <v>270684003</v>
      </c>
      <c r="P30" s="82">
        <v>0</v>
      </c>
      <c r="Q30" s="103">
        <v>0</v>
      </c>
      <c r="R30" s="83">
        <v>0</v>
      </c>
      <c r="S30" s="104">
        <v>270684003</v>
      </c>
    </row>
    <row r="31" spans="1:22" s="7" customFormat="1" ht="12" x14ac:dyDescent="0.2">
      <c r="A31" s="9" t="s">
        <v>100</v>
      </c>
      <c r="B31" s="96" t="s">
        <v>50</v>
      </c>
      <c r="C31" s="102">
        <v>21216174</v>
      </c>
      <c r="D31" s="102"/>
      <c r="E31" s="102">
        <v>21216174</v>
      </c>
      <c r="F31" s="102">
        <v>21216174</v>
      </c>
      <c r="G31" s="102">
        <v>0</v>
      </c>
      <c r="H31" s="102">
        <v>0</v>
      </c>
      <c r="I31" s="102">
        <v>0</v>
      </c>
      <c r="J31" s="102">
        <v>0</v>
      </c>
      <c r="K31" s="102">
        <v>0</v>
      </c>
      <c r="L31" s="102">
        <v>0</v>
      </c>
      <c r="M31" s="102">
        <v>0</v>
      </c>
      <c r="N31" s="102">
        <v>0</v>
      </c>
      <c r="O31" s="82">
        <v>21216174</v>
      </c>
      <c r="P31" s="82">
        <v>21216174</v>
      </c>
      <c r="Q31" s="103">
        <v>0</v>
      </c>
      <c r="R31" s="83">
        <v>0</v>
      </c>
      <c r="S31" s="104">
        <v>0</v>
      </c>
    </row>
    <row r="32" spans="1:22" s="7" customFormat="1" ht="12" customHeight="1" x14ac:dyDescent="0.2">
      <c r="A32" s="9" t="s">
        <v>101</v>
      </c>
      <c r="B32" s="96" t="s">
        <v>50</v>
      </c>
      <c r="C32" s="102"/>
      <c r="D32" s="102"/>
      <c r="E32" s="102">
        <v>0</v>
      </c>
      <c r="F32" s="102"/>
      <c r="G32" s="102"/>
      <c r="H32" s="102"/>
      <c r="I32" s="102">
        <v>0</v>
      </c>
      <c r="J32" s="102">
        <v>0</v>
      </c>
      <c r="K32" s="102">
        <v>0</v>
      </c>
      <c r="L32" s="102">
        <v>0</v>
      </c>
      <c r="M32" s="102"/>
      <c r="N32" s="102"/>
      <c r="O32" s="82">
        <v>0</v>
      </c>
      <c r="P32" s="82">
        <v>0</v>
      </c>
      <c r="Q32" s="83"/>
      <c r="R32" s="83"/>
      <c r="S32" s="104">
        <v>0</v>
      </c>
    </row>
    <row r="33" spans="1:22" s="7" customFormat="1" ht="12" customHeight="1" x14ac:dyDescent="0.2">
      <c r="A33" s="9"/>
      <c r="B33" s="96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82"/>
      <c r="P33" s="82"/>
      <c r="Q33" s="83"/>
      <c r="R33" s="83"/>
      <c r="S33" s="104"/>
    </row>
    <row r="34" spans="1:22" s="7" customFormat="1" ht="12" customHeight="1" x14ac:dyDescent="0.2">
      <c r="A34" s="8">
        <v>7</v>
      </c>
      <c r="B34" s="96" t="s">
        <v>310</v>
      </c>
      <c r="C34" s="91">
        <v>2500000000</v>
      </c>
      <c r="D34" s="91"/>
      <c r="E34" s="91">
        <v>2500000000</v>
      </c>
      <c r="F34" s="102">
        <v>0</v>
      </c>
      <c r="G34" s="102"/>
      <c r="H34" s="102"/>
      <c r="I34" s="102"/>
      <c r="J34" s="102"/>
      <c r="K34" s="102"/>
      <c r="L34" s="102"/>
      <c r="M34" s="102"/>
      <c r="N34" s="102"/>
      <c r="O34" s="97">
        <v>2500000000</v>
      </c>
      <c r="P34" s="82">
        <v>0</v>
      </c>
      <c r="Q34" s="98"/>
      <c r="R34" s="98"/>
      <c r="S34" s="99">
        <v>2500000000</v>
      </c>
    </row>
    <row r="35" spans="1:22" s="7" customFormat="1" ht="12" customHeight="1" x14ac:dyDescent="0.2">
      <c r="A35" s="8">
        <v>72</v>
      </c>
      <c r="B35" s="96" t="s">
        <v>311</v>
      </c>
      <c r="C35" s="91">
        <v>2500000000</v>
      </c>
      <c r="D35" s="91"/>
      <c r="E35" s="91">
        <v>2500000000</v>
      </c>
      <c r="F35" s="102">
        <v>0</v>
      </c>
      <c r="G35" s="102"/>
      <c r="H35" s="102"/>
      <c r="I35" s="102"/>
      <c r="J35" s="102"/>
      <c r="K35" s="102"/>
      <c r="L35" s="102"/>
      <c r="M35" s="102"/>
      <c r="N35" s="102"/>
      <c r="O35" s="97">
        <v>2500000000</v>
      </c>
      <c r="P35" s="82">
        <v>0</v>
      </c>
      <c r="Q35" s="98"/>
      <c r="R35" s="98"/>
      <c r="S35" s="99">
        <v>2500000000</v>
      </c>
    </row>
    <row r="36" spans="1:22" s="7" customFormat="1" ht="12" customHeight="1" x14ac:dyDescent="0.2">
      <c r="A36" s="9" t="s">
        <v>312</v>
      </c>
      <c r="B36" s="101" t="s">
        <v>313</v>
      </c>
      <c r="C36" s="102">
        <v>2500000000</v>
      </c>
      <c r="D36" s="102"/>
      <c r="E36" s="102">
        <v>2500000000</v>
      </c>
      <c r="F36" s="102">
        <v>0</v>
      </c>
      <c r="G36" s="102"/>
      <c r="H36" s="102"/>
      <c r="I36" s="102"/>
      <c r="J36" s="102"/>
      <c r="K36" s="102"/>
      <c r="L36" s="102"/>
      <c r="M36" s="102"/>
      <c r="N36" s="102"/>
      <c r="O36" s="82">
        <v>2500000000</v>
      </c>
      <c r="P36" s="82">
        <v>0</v>
      </c>
      <c r="Q36" s="83"/>
      <c r="R36" s="83"/>
      <c r="S36" s="104">
        <v>2500000000</v>
      </c>
    </row>
    <row r="37" spans="1:22" s="7" customFormat="1" ht="12" x14ac:dyDescent="0.2">
      <c r="A37" s="9"/>
      <c r="B37" s="100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82"/>
      <c r="P37" s="82"/>
      <c r="Q37" s="83"/>
      <c r="R37" s="83"/>
      <c r="S37" s="104">
        <v>0</v>
      </c>
      <c r="T37" s="6"/>
      <c r="U37" s="6"/>
      <c r="V37" s="6"/>
    </row>
    <row r="38" spans="1:22" ht="18.600000000000001" customHeight="1" x14ac:dyDescent="0.2">
      <c r="A38" s="42"/>
      <c r="B38" s="105" t="s">
        <v>51</v>
      </c>
      <c r="C38" s="106">
        <v>16131164107</v>
      </c>
      <c r="D38" s="106">
        <v>0</v>
      </c>
      <c r="E38" s="106">
        <v>16131164107</v>
      </c>
      <c r="F38" s="106">
        <v>5170990239</v>
      </c>
      <c r="G38" s="106">
        <v>0</v>
      </c>
      <c r="H38" s="106">
        <v>0</v>
      </c>
      <c r="I38" s="106">
        <v>4539800000</v>
      </c>
      <c r="J38" s="106">
        <v>0</v>
      </c>
      <c r="K38" s="106">
        <v>4539800000</v>
      </c>
      <c r="L38" s="106">
        <v>1741860220</v>
      </c>
      <c r="M38" s="106">
        <v>0</v>
      </c>
      <c r="N38" s="106">
        <v>0</v>
      </c>
      <c r="O38" s="106">
        <v>20670964107</v>
      </c>
      <c r="P38" s="106">
        <v>6912850459</v>
      </c>
      <c r="Q38" s="106">
        <v>0</v>
      </c>
      <c r="R38" s="106">
        <v>0</v>
      </c>
      <c r="S38" s="106">
        <v>13758113648</v>
      </c>
    </row>
    <row r="39" spans="1:22" s="7" customFormat="1" ht="12" x14ac:dyDescent="0.2">
      <c r="A39" s="10"/>
      <c r="B39" s="101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3"/>
      <c r="R39" s="83"/>
      <c r="S39" s="104"/>
    </row>
    <row r="40" spans="1:22" s="7" customFormat="1" ht="12" x14ac:dyDescent="0.2">
      <c r="A40" s="10"/>
      <c r="B40" s="101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3"/>
      <c r="R40" s="83"/>
      <c r="S40" s="104"/>
    </row>
    <row r="41" spans="1:22" s="41" customFormat="1" ht="19.149999999999999" customHeight="1" x14ac:dyDescent="0.2">
      <c r="A41" s="61"/>
      <c r="B41" s="107" t="s">
        <v>270</v>
      </c>
      <c r="C41" s="108">
        <v>100424899477</v>
      </c>
      <c r="D41" s="108">
        <v>332727898</v>
      </c>
      <c r="E41" s="108">
        <v>100757627375</v>
      </c>
      <c r="F41" s="108">
        <v>14882848147</v>
      </c>
      <c r="G41" s="108">
        <v>0</v>
      </c>
      <c r="H41" s="108">
        <v>0</v>
      </c>
      <c r="I41" s="108">
        <v>0</v>
      </c>
      <c r="J41" s="108">
        <v>83957271442</v>
      </c>
      <c r="K41" s="108">
        <v>83957271442</v>
      </c>
      <c r="L41" s="108">
        <v>0</v>
      </c>
      <c r="M41" s="108" t="e">
        <v>#REF!</v>
      </c>
      <c r="N41" s="108" t="e">
        <v>#REF!</v>
      </c>
      <c r="O41" s="108">
        <v>184714898817</v>
      </c>
      <c r="P41" s="108">
        <v>14882848147</v>
      </c>
      <c r="Q41" s="108">
        <v>0</v>
      </c>
      <c r="R41" s="108">
        <v>0</v>
      </c>
      <c r="S41" s="108">
        <v>169832050670</v>
      </c>
    </row>
    <row r="42" spans="1:22" s="7" customFormat="1" ht="12" x14ac:dyDescent="0.2">
      <c r="A42" s="10"/>
      <c r="B42" s="96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3"/>
      <c r="R42" s="83"/>
      <c r="S42" s="104"/>
      <c r="T42" s="6"/>
      <c r="U42" s="6"/>
    </row>
    <row r="43" spans="1:22" s="76" customFormat="1" ht="24" x14ac:dyDescent="0.2">
      <c r="A43" s="75"/>
      <c r="B43" s="110" t="s">
        <v>271</v>
      </c>
      <c r="C43" s="139">
        <v>100424899477</v>
      </c>
      <c r="D43" s="139">
        <v>-85499122302</v>
      </c>
      <c r="E43" s="139">
        <v>14925777175</v>
      </c>
      <c r="F43" s="139">
        <v>14882848147</v>
      </c>
      <c r="G43" s="111">
        <v>0</v>
      </c>
      <c r="H43" s="111">
        <v>0</v>
      </c>
      <c r="I43" s="112">
        <v>0</v>
      </c>
      <c r="J43" s="139">
        <v>83957271442</v>
      </c>
      <c r="K43" s="112">
        <v>83957271442</v>
      </c>
      <c r="L43" s="111">
        <v>0</v>
      </c>
      <c r="M43" s="111">
        <v>0</v>
      </c>
      <c r="N43" s="111">
        <v>0</v>
      </c>
      <c r="O43" s="139">
        <v>98883048617</v>
      </c>
      <c r="P43" s="139">
        <v>14882848147</v>
      </c>
      <c r="Q43" s="109">
        <v>0</v>
      </c>
      <c r="R43" s="109">
        <v>0</v>
      </c>
      <c r="S43" s="140">
        <v>84000200470</v>
      </c>
      <c r="T43" s="6"/>
      <c r="U43" s="6"/>
    </row>
    <row r="44" spans="1:22" s="76" customFormat="1" ht="12" x14ac:dyDescent="0.2">
      <c r="A44" s="77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3"/>
      <c r="R44" s="83"/>
      <c r="S44" s="104"/>
      <c r="T44" s="6"/>
      <c r="U44" s="6"/>
    </row>
    <row r="45" spans="1:22" s="80" customFormat="1" ht="24" x14ac:dyDescent="0.2">
      <c r="A45" s="78"/>
      <c r="B45" s="79" t="s">
        <v>104</v>
      </c>
      <c r="C45" s="112">
        <v>710000000</v>
      </c>
      <c r="D45" s="112">
        <v>-357921949</v>
      </c>
      <c r="E45" s="112">
        <v>352078051</v>
      </c>
      <c r="F45" s="112">
        <v>347171544</v>
      </c>
      <c r="G45" s="112">
        <v>0</v>
      </c>
      <c r="H45" s="112">
        <v>0</v>
      </c>
      <c r="I45" s="112">
        <v>0</v>
      </c>
      <c r="J45" s="112">
        <v>0</v>
      </c>
      <c r="K45" s="112">
        <v>0</v>
      </c>
      <c r="L45" s="112">
        <v>0</v>
      </c>
      <c r="M45" s="112">
        <v>0</v>
      </c>
      <c r="N45" s="112">
        <v>0</v>
      </c>
      <c r="O45" s="112">
        <v>352078051</v>
      </c>
      <c r="P45" s="112">
        <v>347171544</v>
      </c>
      <c r="Q45" s="109">
        <v>0</v>
      </c>
      <c r="R45" s="109">
        <v>0</v>
      </c>
      <c r="S45" s="113">
        <v>4906507</v>
      </c>
      <c r="T45" s="14"/>
      <c r="U45" s="14"/>
    </row>
    <row r="46" spans="1:22" s="76" customFormat="1" ht="13.9" customHeight="1" x14ac:dyDescent="0.2">
      <c r="A46" s="77" t="s">
        <v>105</v>
      </c>
      <c r="B46" s="81" t="s">
        <v>61</v>
      </c>
      <c r="C46" s="114">
        <v>710000000</v>
      </c>
      <c r="D46" s="82">
        <v>-357921949</v>
      </c>
      <c r="E46" s="82">
        <v>352078051</v>
      </c>
      <c r="F46" s="82">
        <v>347171544</v>
      </c>
      <c r="G46" s="82"/>
      <c r="H46" s="82"/>
      <c r="I46" s="82"/>
      <c r="J46" s="82"/>
      <c r="K46" s="82"/>
      <c r="L46" s="82">
        <v>0</v>
      </c>
      <c r="M46" s="82"/>
      <c r="N46" s="82"/>
      <c r="O46" s="82">
        <v>352078051</v>
      </c>
      <c r="P46" s="82">
        <v>347171544</v>
      </c>
      <c r="Q46" s="83"/>
      <c r="R46" s="83"/>
      <c r="S46" s="84">
        <v>4906507</v>
      </c>
      <c r="T46" s="6"/>
      <c r="U46" s="6"/>
    </row>
    <row r="47" spans="1:22" s="76" customFormat="1" ht="12" x14ac:dyDescent="0.2">
      <c r="A47" s="77"/>
      <c r="B47" s="81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>
        <v>0</v>
      </c>
      <c r="P47" s="82"/>
      <c r="Q47" s="83"/>
      <c r="R47" s="83"/>
      <c r="S47" s="84"/>
      <c r="T47" s="6"/>
      <c r="U47" s="6"/>
    </row>
    <row r="48" spans="1:22" s="80" customFormat="1" ht="24" x14ac:dyDescent="0.2">
      <c r="A48" s="78"/>
      <c r="B48" s="79" t="s">
        <v>62</v>
      </c>
      <c r="C48" s="112">
        <v>15774865389</v>
      </c>
      <c r="D48" s="112">
        <v>-3768920627</v>
      </c>
      <c r="E48" s="112">
        <v>12005944762</v>
      </c>
      <c r="F48" s="112">
        <v>12005944762</v>
      </c>
      <c r="G48" s="112">
        <v>0</v>
      </c>
      <c r="H48" s="112">
        <v>0</v>
      </c>
      <c r="I48" s="112">
        <v>0</v>
      </c>
      <c r="J48" s="112">
        <v>83957271442</v>
      </c>
      <c r="K48" s="112">
        <v>83957271442</v>
      </c>
      <c r="L48" s="112">
        <v>0</v>
      </c>
      <c r="M48" s="112">
        <v>0</v>
      </c>
      <c r="N48" s="112">
        <v>0</v>
      </c>
      <c r="O48" s="112">
        <v>95963216204</v>
      </c>
      <c r="P48" s="112">
        <v>12005944762</v>
      </c>
      <c r="Q48" s="112">
        <v>0</v>
      </c>
      <c r="R48" s="112">
        <v>0</v>
      </c>
      <c r="S48" s="112">
        <v>83957271442</v>
      </c>
      <c r="T48" s="6"/>
      <c r="U48" s="6"/>
    </row>
    <row r="49" spans="1:21" s="76" customFormat="1" ht="13.15" customHeight="1" x14ac:dyDescent="0.2">
      <c r="A49" s="77" t="s">
        <v>106</v>
      </c>
      <c r="B49" s="81" t="s">
        <v>63</v>
      </c>
      <c r="C49" s="114">
        <v>1127444534</v>
      </c>
      <c r="D49" s="114">
        <v>-1127444534</v>
      </c>
      <c r="E49" s="82">
        <v>0</v>
      </c>
      <c r="F49" s="82">
        <v>0</v>
      </c>
      <c r="G49" s="82"/>
      <c r="H49" s="82"/>
      <c r="I49" s="82"/>
      <c r="J49" s="82"/>
      <c r="K49" s="82"/>
      <c r="L49" s="82">
        <v>0</v>
      </c>
      <c r="M49" s="82"/>
      <c r="N49" s="82"/>
      <c r="O49" s="82">
        <v>0</v>
      </c>
      <c r="P49" s="82">
        <v>0</v>
      </c>
      <c r="Q49" s="103">
        <v>0</v>
      </c>
      <c r="R49" s="83">
        <v>0</v>
      </c>
      <c r="S49" s="84">
        <v>0</v>
      </c>
      <c r="T49" s="6"/>
      <c r="U49" s="6"/>
    </row>
    <row r="50" spans="1:21" s="76" customFormat="1" ht="13.15" hidden="1" customHeight="1" x14ac:dyDescent="0.2">
      <c r="A50" s="77" t="s">
        <v>107</v>
      </c>
      <c r="B50" s="81" t="s">
        <v>108</v>
      </c>
      <c r="C50" s="82"/>
      <c r="D50" s="82"/>
      <c r="E50" s="82">
        <v>0</v>
      </c>
      <c r="F50" s="82"/>
      <c r="G50" s="82"/>
      <c r="H50" s="82"/>
      <c r="I50" s="82"/>
      <c r="J50" s="82"/>
      <c r="K50" s="82"/>
      <c r="L50" s="82">
        <v>0</v>
      </c>
      <c r="M50" s="82"/>
      <c r="N50" s="82"/>
      <c r="O50" s="82">
        <v>0</v>
      </c>
      <c r="P50" s="82">
        <v>0</v>
      </c>
      <c r="Q50" s="103">
        <v>0</v>
      </c>
      <c r="R50" s="83">
        <v>0</v>
      </c>
      <c r="S50" s="84">
        <v>0</v>
      </c>
      <c r="T50" s="6"/>
      <c r="U50" s="6"/>
    </row>
    <row r="51" spans="1:21" s="76" customFormat="1" ht="13.15" hidden="1" customHeight="1" x14ac:dyDescent="0.2">
      <c r="A51" s="77" t="s">
        <v>107</v>
      </c>
      <c r="B51" s="81" t="s">
        <v>263</v>
      </c>
      <c r="C51" s="82"/>
      <c r="D51" s="82"/>
      <c r="E51" s="82">
        <v>0</v>
      </c>
      <c r="F51" s="82"/>
      <c r="G51" s="82"/>
      <c r="H51" s="82"/>
      <c r="I51" s="82"/>
      <c r="J51" s="82"/>
      <c r="K51" s="82"/>
      <c r="L51" s="82">
        <v>0</v>
      </c>
      <c r="M51" s="82"/>
      <c r="N51" s="82"/>
      <c r="O51" s="82">
        <v>0</v>
      </c>
      <c r="P51" s="82">
        <v>0</v>
      </c>
      <c r="Q51" s="103">
        <v>0</v>
      </c>
      <c r="R51" s="83">
        <v>0</v>
      </c>
      <c r="S51" s="84">
        <v>0</v>
      </c>
      <c r="T51" s="6"/>
      <c r="U51" s="6"/>
    </row>
    <row r="52" spans="1:21" s="76" customFormat="1" ht="36" x14ac:dyDescent="0.2">
      <c r="A52" s="77" t="s">
        <v>102</v>
      </c>
      <c r="B52" s="81" t="s">
        <v>64</v>
      </c>
      <c r="C52" s="114">
        <v>13293870745</v>
      </c>
      <c r="D52" s="82">
        <v>-1413495965</v>
      </c>
      <c r="E52" s="82">
        <v>11880374780</v>
      </c>
      <c r="F52" s="82">
        <v>11880374780</v>
      </c>
      <c r="G52" s="82"/>
      <c r="H52" s="82"/>
      <c r="I52" s="82"/>
      <c r="J52" s="82"/>
      <c r="K52" s="82"/>
      <c r="L52" s="82">
        <v>0</v>
      </c>
      <c r="M52" s="82"/>
      <c r="N52" s="82"/>
      <c r="O52" s="82">
        <v>11880374780</v>
      </c>
      <c r="P52" s="82">
        <v>11880374780</v>
      </c>
      <c r="Q52" s="103">
        <v>0</v>
      </c>
      <c r="R52" s="83">
        <v>0</v>
      </c>
      <c r="S52" s="84">
        <v>0</v>
      </c>
      <c r="T52" s="6"/>
      <c r="U52" s="6"/>
    </row>
    <row r="53" spans="1:21" s="76" customFormat="1" ht="18.600000000000001" customHeight="1" x14ac:dyDescent="0.2">
      <c r="A53" s="77" t="s">
        <v>109</v>
      </c>
      <c r="B53" s="81" t="s">
        <v>65</v>
      </c>
      <c r="C53" s="114">
        <v>550000000</v>
      </c>
      <c r="D53" s="82">
        <v>-424430018</v>
      </c>
      <c r="E53" s="82">
        <v>125569982</v>
      </c>
      <c r="F53" s="82">
        <v>125569982</v>
      </c>
      <c r="G53" s="82"/>
      <c r="H53" s="82"/>
      <c r="I53" s="82"/>
      <c r="J53" s="82"/>
      <c r="K53" s="82"/>
      <c r="L53" s="82">
        <v>0</v>
      </c>
      <c r="M53" s="82"/>
      <c r="N53" s="82"/>
      <c r="O53" s="82">
        <v>125569982</v>
      </c>
      <c r="P53" s="82">
        <v>125569982</v>
      </c>
      <c r="Q53" s="103">
        <v>0</v>
      </c>
      <c r="R53" s="83">
        <v>0</v>
      </c>
      <c r="S53" s="84">
        <v>0</v>
      </c>
      <c r="T53" s="6"/>
      <c r="U53" s="6"/>
    </row>
    <row r="54" spans="1:21" s="76" customFormat="1" ht="24" x14ac:dyDescent="0.2">
      <c r="A54" s="77" t="s">
        <v>110</v>
      </c>
      <c r="B54" s="81" t="s">
        <v>56</v>
      </c>
      <c r="C54" s="114">
        <v>153550110</v>
      </c>
      <c r="D54" s="114">
        <v>-153550110</v>
      </c>
      <c r="E54" s="82">
        <v>0</v>
      </c>
      <c r="F54" s="82">
        <v>0</v>
      </c>
      <c r="G54" s="82"/>
      <c r="H54" s="82"/>
      <c r="I54" s="82"/>
      <c r="J54" s="82"/>
      <c r="K54" s="82"/>
      <c r="L54" s="82">
        <v>0</v>
      </c>
      <c r="M54" s="82"/>
      <c r="N54" s="82"/>
      <c r="O54" s="82">
        <v>0</v>
      </c>
      <c r="P54" s="82">
        <v>0</v>
      </c>
      <c r="Q54" s="103">
        <v>0</v>
      </c>
      <c r="R54" s="83">
        <v>0</v>
      </c>
      <c r="S54" s="84">
        <v>0</v>
      </c>
      <c r="T54" s="6"/>
      <c r="U54" s="6"/>
    </row>
    <row r="55" spans="1:21" s="76" customFormat="1" ht="24" x14ac:dyDescent="0.2">
      <c r="A55" s="77" t="s">
        <v>111</v>
      </c>
      <c r="B55" s="81" t="s">
        <v>66</v>
      </c>
      <c r="C55" s="114">
        <v>650000000</v>
      </c>
      <c r="D55" s="114">
        <v>-650000000</v>
      </c>
      <c r="E55" s="82">
        <v>0</v>
      </c>
      <c r="F55" s="82">
        <v>0</v>
      </c>
      <c r="G55" s="82"/>
      <c r="H55" s="82"/>
      <c r="I55" s="82"/>
      <c r="J55" s="82"/>
      <c r="K55" s="82"/>
      <c r="L55" s="82">
        <v>0</v>
      </c>
      <c r="M55" s="82"/>
      <c r="N55" s="82"/>
      <c r="O55" s="82">
        <v>0</v>
      </c>
      <c r="P55" s="82">
        <v>0</v>
      </c>
      <c r="Q55" s="103">
        <v>0</v>
      </c>
      <c r="R55" s="83">
        <v>0</v>
      </c>
      <c r="S55" s="84">
        <v>0</v>
      </c>
      <c r="T55" s="6"/>
      <c r="U55" s="6"/>
    </row>
    <row r="56" spans="1:21" s="76" customFormat="1" ht="39" customHeight="1" x14ac:dyDescent="0.2">
      <c r="A56" s="77" t="s">
        <v>320</v>
      </c>
      <c r="B56" s="81" t="s">
        <v>384</v>
      </c>
      <c r="C56" s="82">
        <v>0</v>
      </c>
      <c r="D56" s="82"/>
      <c r="E56" s="82">
        <v>0</v>
      </c>
      <c r="F56" s="82">
        <v>0</v>
      </c>
      <c r="G56" s="82"/>
      <c r="H56" s="82"/>
      <c r="I56" s="82"/>
      <c r="J56" s="82">
        <v>43148348688</v>
      </c>
      <c r="K56" s="82">
        <v>43148348688</v>
      </c>
      <c r="L56" s="82">
        <v>0</v>
      </c>
      <c r="M56" s="82"/>
      <c r="N56" s="82"/>
      <c r="O56" s="82">
        <v>43148348688</v>
      </c>
      <c r="P56" s="82">
        <v>0</v>
      </c>
      <c r="Q56" s="103"/>
      <c r="R56" s="83"/>
      <c r="S56" s="84">
        <v>43148348688</v>
      </c>
      <c r="T56" s="6"/>
      <c r="U56" s="6"/>
    </row>
    <row r="57" spans="1:21" s="76" customFormat="1" ht="40.5" customHeight="1" x14ac:dyDescent="0.2">
      <c r="A57" s="77" t="s">
        <v>321</v>
      </c>
      <c r="B57" s="81" t="s">
        <v>385</v>
      </c>
      <c r="C57" s="82">
        <v>0</v>
      </c>
      <c r="D57" s="82"/>
      <c r="E57" s="82">
        <v>0</v>
      </c>
      <c r="F57" s="82">
        <v>0</v>
      </c>
      <c r="G57" s="82"/>
      <c r="H57" s="82"/>
      <c r="I57" s="82"/>
      <c r="J57" s="82">
        <v>26358831994</v>
      </c>
      <c r="K57" s="82">
        <v>26358831994</v>
      </c>
      <c r="L57" s="82">
        <v>0</v>
      </c>
      <c r="M57" s="82"/>
      <c r="N57" s="82"/>
      <c r="O57" s="82">
        <v>26358831994</v>
      </c>
      <c r="P57" s="82">
        <v>0</v>
      </c>
      <c r="Q57" s="103"/>
      <c r="R57" s="83"/>
      <c r="S57" s="84">
        <v>26358831994</v>
      </c>
      <c r="T57" s="6"/>
      <c r="U57" s="6"/>
    </row>
    <row r="58" spans="1:21" s="76" customFormat="1" ht="40.5" customHeight="1" x14ac:dyDescent="0.2">
      <c r="A58" s="77" t="s">
        <v>319</v>
      </c>
      <c r="B58" s="81" t="s">
        <v>314</v>
      </c>
      <c r="C58" s="82">
        <v>0</v>
      </c>
      <c r="D58" s="82"/>
      <c r="E58" s="82">
        <v>0</v>
      </c>
      <c r="F58" s="82">
        <v>0</v>
      </c>
      <c r="G58" s="82"/>
      <c r="H58" s="82"/>
      <c r="I58" s="82"/>
      <c r="J58" s="82">
        <v>14450090760</v>
      </c>
      <c r="K58" s="82">
        <v>14450090760</v>
      </c>
      <c r="L58" s="82">
        <v>0</v>
      </c>
      <c r="M58" s="82"/>
      <c r="N58" s="82"/>
      <c r="O58" s="82">
        <v>14450090760</v>
      </c>
      <c r="P58" s="82">
        <v>0</v>
      </c>
      <c r="Q58" s="103"/>
      <c r="R58" s="83"/>
      <c r="S58" s="84">
        <v>14450090760</v>
      </c>
      <c r="T58" s="6"/>
      <c r="U58" s="6"/>
    </row>
    <row r="59" spans="1:21" s="76" customFormat="1" ht="12" x14ac:dyDescent="0.2">
      <c r="A59" s="77"/>
      <c r="B59" s="81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3"/>
      <c r="R59" s="83"/>
      <c r="S59" s="84"/>
      <c r="T59" s="6"/>
      <c r="U59" s="6"/>
    </row>
    <row r="60" spans="1:21" s="80" customFormat="1" ht="36" customHeight="1" x14ac:dyDescent="0.2">
      <c r="A60" s="78"/>
      <c r="B60" s="79" t="s">
        <v>57</v>
      </c>
      <c r="C60" s="112">
        <v>1140000000</v>
      </c>
      <c r="D60" s="112">
        <v>-1120962836</v>
      </c>
      <c r="E60" s="112">
        <v>19037164</v>
      </c>
      <c r="F60" s="112">
        <v>17386321</v>
      </c>
      <c r="G60" s="112">
        <v>0</v>
      </c>
      <c r="H60" s="112">
        <v>0</v>
      </c>
      <c r="I60" s="112">
        <v>0</v>
      </c>
      <c r="J60" s="112">
        <v>0</v>
      </c>
      <c r="K60" s="112">
        <v>0</v>
      </c>
      <c r="L60" s="112">
        <v>0</v>
      </c>
      <c r="M60" s="112">
        <v>0</v>
      </c>
      <c r="N60" s="112">
        <v>0</v>
      </c>
      <c r="O60" s="112">
        <v>19037164</v>
      </c>
      <c r="P60" s="112">
        <v>17386321</v>
      </c>
      <c r="Q60" s="109">
        <v>0</v>
      </c>
      <c r="R60" s="109">
        <v>0</v>
      </c>
      <c r="S60" s="113">
        <v>1650843</v>
      </c>
      <c r="T60" s="6"/>
      <c r="U60" s="6"/>
    </row>
    <row r="61" spans="1:21" s="76" customFormat="1" ht="18" customHeight="1" x14ac:dyDescent="0.2">
      <c r="A61" s="77" t="s">
        <v>112</v>
      </c>
      <c r="B61" s="81" t="s">
        <v>67</v>
      </c>
      <c r="C61" s="82">
        <v>140000000</v>
      </c>
      <c r="D61" s="82">
        <v>-140000000</v>
      </c>
      <c r="E61" s="82">
        <v>0</v>
      </c>
      <c r="F61" s="82">
        <v>0</v>
      </c>
      <c r="G61" s="82"/>
      <c r="H61" s="82"/>
      <c r="I61" s="82"/>
      <c r="J61" s="82"/>
      <c r="K61" s="82"/>
      <c r="L61" s="82">
        <v>0</v>
      </c>
      <c r="M61" s="82"/>
      <c r="N61" s="82"/>
      <c r="O61" s="82">
        <v>0</v>
      </c>
      <c r="P61" s="82">
        <v>0</v>
      </c>
      <c r="Q61" s="103">
        <v>0</v>
      </c>
      <c r="R61" s="83">
        <v>0</v>
      </c>
      <c r="S61" s="84">
        <v>0</v>
      </c>
      <c r="T61" s="6"/>
      <c r="U61" s="6"/>
    </row>
    <row r="62" spans="1:21" s="76" customFormat="1" ht="22.9" customHeight="1" x14ac:dyDescent="0.2">
      <c r="A62" s="77" t="s">
        <v>113</v>
      </c>
      <c r="B62" s="81" t="s">
        <v>68</v>
      </c>
      <c r="C62" s="114">
        <v>1000000000</v>
      </c>
      <c r="D62" s="82">
        <v>-980962836</v>
      </c>
      <c r="E62" s="82">
        <v>19037164</v>
      </c>
      <c r="F62" s="82">
        <v>17386321</v>
      </c>
      <c r="G62" s="82">
        <v>0</v>
      </c>
      <c r="H62" s="82">
        <v>0</v>
      </c>
      <c r="I62" s="82"/>
      <c r="J62" s="82"/>
      <c r="K62" s="82"/>
      <c r="L62" s="82">
        <v>0</v>
      </c>
      <c r="M62" s="82">
        <v>0</v>
      </c>
      <c r="N62" s="82">
        <v>0</v>
      </c>
      <c r="O62" s="82">
        <v>19037164</v>
      </c>
      <c r="P62" s="82">
        <v>17386321</v>
      </c>
      <c r="Q62" s="103">
        <v>0</v>
      </c>
      <c r="R62" s="83">
        <v>0</v>
      </c>
      <c r="S62" s="84">
        <v>1650843</v>
      </c>
      <c r="T62" s="6"/>
      <c r="U62" s="6"/>
    </row>
    <row r="63" spans="1:21" s="76" customFormat="1" ht="12" hidden="1" customHeight="1" x14ac:dyDescent="0.2">
      <c r="A63" s="77" t="s">
        <v>264</v>
      </c>
      <c r="B63" s="81" t="s">
        <v>265</v>
      </c>
      <c r="C63" s="82"/>
      <c r="D63" s="82"/>
      <c r="E63" s="82">
        <v>0</v>
      </c>
      <c r="F63" s="82"/>
      <c r="G63" s="82"/>
      <c r="H63" s="82"/>
      <c r="I63" s="82"/>
      <c r="J63" s="82"/>
      <c r="K63" s="82"/>
      <c r="L63" s="82">
        <v>0</v>
      </c>
      <c r="M63" s="82"/>
      <c r="N63" s="82"/>
      <c r="O63" s="82">
        <v>0</v>
      </c>
      <c r="P63" s="82">
        <v>0</v>
      </c>
      <c r="Q63" s="83"/>
      <c r="R63" s="83"/>
      <c r="S63" s="84">
        <v>0</v>
      </c>
      <c r="T63" s="6"/>
      <c r="U63" s="6"/>
    </row>
    <row r="64" spans="1:21" s="76" customFormat="1" ht="12" x14ac:dyDescent="0.2">
      <c r="A64" s="77"/>
      <c r="B64" s="81"/>
      <c r="C64" s="82"/>
      <c r="D64" s="82" t="s">
        <v>114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3"/>
      <c r="R64" s="83"/>
      <c r="S64" s="84"/>
      <c r="T64" s="6"/>
      <c r="U64" s="6"/>
    </row>
    <row r="65" spans="1:21" s="80" customFormat="1" ht="24" x14ac:dyDescent="0.2">
      <c r="A65" s="78"/>
      <c r="B65" s="79" t="s">
        <v>69</v>
      </c>
      <c r="C65" s="112">
        <v>5482675326</v>
      </c>
      <c r="D65" s="112">
        <v>-5257609077</v>
      </c>
      <c r="E65" s="112">
        <v>225066249</v>
      </c>
      <c r="F65" s="112">
        <v>225066249</v>
      </c>
      <c r="G65" s="112">
        <v>0</v>
      </c>
      <c r="H65" s="112">
        <v>0</v>
      </c>
      <c r="I65" s="112">
        <v>0</v>
      </c>
      <c r="J65" s="112">
        <v>0</v>
      </c>
      <c r="K65" s="112">
        <v>0</v>
      </c>
      <c r="L65" s="112">
        <v>0</v>
      </c>
      <c r="M65" s="112">
        <v>0</v>
      </c>
      <c r="N65" s="112">
        <v>0</v>
      </c>
      <c r="O65" s="112">
        <v>225066249</v>
      </c>
      <c r="P65" s="112">
        <v>225066249</v>
      </c>
      <c r="Q65" s="109">
        <v>0</v>
      </c>
      <c r="R65" s="109">
        <v>0</v>
      </c>
      <c r="S65" s="113">
        <v>0</v>
      </c>
      <c r="T65" s="6"/>
      <c r="U65" s="6"/>
    </row>
    <row r="66" spans="1:21" s="76" customFormat="1" ht="22.9" customHeight="1" x14ac:dyDescent="0.2">
      <c r="A66" s="77" t="s">
        <v>115</v>
      </c>
      <c r="B66" s="81" t="s">
        <v>70</v>
      </c>
      <c r="C66" s="114">
        <v>1070949270</v>
      </c>
      <c r="D66" s="114">
        <v>-1070949270</v>
      </c>
      <c r="E66" s="82">
        <v>0</v>
      </c>
      <c r="F66" s="82">
        <v>0</v>
      </c>
      <c r="G66" s="82">
        <v>0</v>
      </c>
      <c r="H66" s="82">
        <v>0</v>
      </c>
      <c r="I66" s="82"/>
      <c r="J66" s="82"/>
      <c r="K66" s="82"/>
      <c r="L66" s="82">
        <v>0</v>
      </c>
      <c r="M66" s="82">
        <v>0</v>
      </c>
      <c r="N66" s="82">
        <v>0</v>
      </c>
      <c r="O66" s="82">
        <v>0</v>
      </c>
      <c r="P66" s="82">
        <v>0</v>
      </c>
      <c r="Q66" s="103">
        <v>0</v>
      </c>
      <c r="R66" s="83">
        <v>0</v>
      </c>
      <c r="S66" s="84">
        <v>0</v>
      </c>
      <c r="T66" s="6"/>
      <c r="U66" s="6"/>
    </row>
    <row r="67" spans="1:21" s="76" customFormat="1" ht="13.15" customHeight="1" x14ac:dyDescent="0.2">
      <c r="A67" s="77" t="s">
        <v>116</v>
      </c>
      <c r="B67" s="81" t="s">
        <v>71</v>
      </c>
      <c r="C67" s="114"/>
      <c r="D67" s="82"/>
      <c r="E67" s="82">
        <v>0</v>
      </c>
      <c r="F67" s="82"/>
      <c r="G67" s="82"/>
      <c r="H67" s="82"/>
      <c r="I67" s="82"/>
      <c r="J67" s="82"/>
      <c r="K67" s="82"/>
      <c r="L67" s="82">
        <v>0</v>
      </c>
      <c r="M67" s="82"/>
      <c r="N67" s="82"/>
      <c r="O67" s="82">
        <v>0</v>
      </c>
      <c r="P67" s="82">
        <v>0</v>
      </c>
      <c r="Q67" s="103">
        <v>0</v>
      </c>
      <c r="R67" s="83">
        <v>0</v>
      </c>
      <c r="S67" s="84">
        <v>0</v>
      </c>
      <c r="T67" s="6"/>
      <c r="U67" s="6"/>
    </row>
    <row r="68" spans="1:21" s="76" customFormat="1" ht="13.15" customHeight="1" x14ac:dyDescent="0.2">
      <c r="A68" s="77" t="s">
        <v>117</v>
      </c>
      <c r="B68" s="81" t="s">
        <v>72</v>
      </c>
      <c r="C68" s="114">
        <v>4411726056</v>
      </c>
      <c r="D68" s="82">
        <v>-4186659807</v>
      </c>
      <c r="E68" s="82">
        <v>225066249</v>
      </c>
      <c r="F68" s="82">
        <v>225066249</v>
      </c>
      <c r="G68" s="82"/>
      <c r="H68" s="82"/>
      <c r="I68" s="82"/>
      <c r="J68" s="82"/>
      <c r="K68" s="82"/>
      <c r="L68" s="82">
        <v>0</v>
      </c>
      <c r="M68" s="82"/>
      <c r="N68" s="82"/>
      <c r="O68" s="82">
        <v>225066249</v>
      </c>
      <c r="P68" s="82">
        <v>225066249</v>
      </c>
      <c r="Q68" s="103">
        <v>0</v>
      </c>
      <c r="R68" s="83">
        <v>0</v>
      </c>
      <c r="S68" s="84">
        <v>0</v>
      </c>
      <c r="T68" s="6"/>
      <c r="U68" s="6"/>
    </row>
    <row r="69" spans="1:21" s="76" customFormat="1" ht="12" x14ac:dyDescent="0.2">
      <c r="A69" s="77"/>
      <c r="B69" s="81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3"/>
      <c r="R69" s="83"/>
      <c r="S69" s="84"/>
      <c r="T69" s="6"/>
      <c r="U69" s="6"/>
    </row>
    <row r="70" spans="1:21" s="80" customFormat="1" ht="13.9" customHeight="1" x14ac:dyDescent="0.2">
      <c r="A70" s="78"/>
      <c r="B70" s="79" t="s">
        <v>73</v>
      </c>
      <c r="C70" s="112">
        <v>72878000000</v>
      </c>
      <c r="D70" s="112">
        <v>-72403185425</v>
      </c>
      <c r="E70" s="112">
        <v>474814575</v>
      </c>
      <c r="F70" s="112">
        <v>470750950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0</v>
      </c>
      <c r="M70" s="112">
        <v>0</v>
      </c>
      <c r="N70" s="112">
        <v>0</v>
      </c>
      <c r="O70" s="112">
        <v>474814575</v>
      </c>
      <c r="P70" s="112">
        <v>470750950</v>
      </c>
      <c r="Q70" s="109">
        <v>0</v>
      </c>
      <c r="R70" s="109">
        <v>0</v>
      </c>
      <c r="S70" s="113">
        <v>4063625</v>
      </c>
      <c r="T70" s="6"/>
      <c r="U70" s="6"/>
    </row>
    <row r="71" spans="1:21" s="76" customFormat="1" ht="21.6" customHeight="1" x14ac:dyDescent="0.2">
      <c r="A71" s="77" t="s">
        <v>118</v>
      </c>
      <c r="B71" s="81" t="s">
        <v>74</v>
      </c>
      <c r="C71" s="114">
        <v>178000000</v>
      </c>
      <c r="D71" s="82">
        <v>-162282497</v>
      </c>
      <c r="E71" s="82">
        <v>15717503</v>
      </c>
      <c r="F71" s="82">
        <v>15717503</v>
      </c>
      <c r="G71" s="82"/>
      <c r="H71" s="82"/>
      <c r="I71" s="82"/>
      <c r="J71" s="82"/>
      <c r="K71" s="82"/>
      <c r="L71" s="82">
        <v>0</v>
      </c>
      <c r="M71" s="82"/>
      <c r="N71" s="82"/>
      <c r="O71" s="82">
        <v>15717503</v>
      </c>
      <c r="P71" s="82">
        <v>15717503</v>
      </c>
      <c r="Q71" s="103">
        <v>0</v>
      </c>
      <c r="R71" s="83">
        <v>0</v>
      </c>
      <c r="S71" s="84">
        <v>0</v>
      </c>
      <c r="T71" s="6"/>
      <c r="U71" s="6"/>
    </row>
    <row r="72" spans="1:21" s="76" customFormat="1" ht="24" x14ac:dyDescent="0.2">
      <c r="A72" s="77" t="s">
        <v>119</v>
      </c>
      <c r="B72" s="81" t="s">
        <v>58</v>
      </c>
      <c r="C72" s="114">
        <v>72700000000</v>
      </c>
      <c r="D72" s="82">
        <v>-72240902928</v>
      </c>
      <c r="E72" s="82">
        <v>459097072</v>
      </c>
      <c r="F72" s="82">
        <v>455033447</v>
      </c>
      <c r="G72" s="82"/>
      <c r="H72" s="82"/>
      <c r="I72" s="82"/>
      <c r="J72" s="82"/>
      <c r="K72" s="82"/>
      <c r="L72" s="82">
        <v>0</v>
      </c>
      <c r="M72" s="82"/>
      <c r="N72" s="82"/>
      <c r="O72" s="82">
        <v>459097072</v>
      </c>
      <c r="P72" s="82">
        <v>455033447</v>
      </c>
      <c r="Q72" s="103">
        <v>0</v>
      </c>
      <c r="R72" s="83">
        <v>0</v>
      </c>
      <c r="S72" s="84">
        <v>4063625</v>
      </c>
      <c r="T72" s="6"/>
      <c r="U72" s="6"/>
    </row>
    <row r="73" spans="1:21" s="76" customFormat="1" ht="12" x14ac:dyDescent="0.2">
      <c r="A73" s="77"/>
      <c r="B73" s="81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3"/>
      <c r="R73" s="83"/>
      <c r="S73" s="84"/>
      <c r="T73" s="6"/>
      <c r="U73" s="6"/>
    </row>
    <row r="74" spans="1:21" s="80" customFormat="1" ht="24.6" customHeight="1" x14ac:dyDescent="0.2">
      <c r="A74" s="78"/>
      <c r="B74" s="79" t="s">
        <v>59</v>
      </c>
      <c r="C74" s="112">
        <v>2909358762</v>
      </c>
      <c r="D74" s="112">
        <v>-1460570597</v>
      </c>
      <c r="E74" s="112">
        <v>1448788165</v>
      </c>
      <c r="F74" s="112">
        <v>1426480112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0</v>
      </c>
      <c r="O74" s="112">
        <v>1448788165</v>
      </c>
      <c r="P74" s="112">
        <v>1426480112</v>
      </c>
      <c r="Q74" s="109">
        <v>0</v>
      </c>
      <c r="R74" s="109">
        <v>0</v>
      </c>
      <c r="S74" s="113">
        <v>22308053</v>
      </c>
      <c r="T74" s="6"/>
      <c r="U74" s="6"/>
    </row>
    <row r="75" spans="1:21" s="76" customFormat="1" ht="48" x14ac:dyDescent="0.2">
      <c r="A75" s="77" t="s">
        <v>103</v>
      </c>
      <c r="B75" s="81" t="s">
        <v>60</v>
      </c>
      <c r="C75" s="114">
        <v>1735701898</v>
      </c>
      <c r="D75" s="82">
        <v>-754670389</v>
      </c>
      <c r="E75" s="82">
        <v>981031509</v>
      </c>
      <c r="F75" s="82">
        <v>963404782</v>
      </c>
      <c r="G75" s="82"/>
      <c r="H75" s="82"/>
      <c r="I75" s="82"/>
      <c r="J75" s="82"/>
      <c r="K75" s="82"/>
      <c r="L75" s="82">
        <v>0</v>
      </c>
      <c r="M75" s="82"/>
      <c r="N75" s="82"/>
      <c r="O75" s="82">
        <v>981031509</v>
      </c>
      <c r="P75" s="82">
        <v>963404782</v>
      </c>
      <c r="Q75" s="103">
        <v>0</v>
      </c>
      <c r="R75" s="83">
        <v>0</v>
      </c>
      <c r="S75" s="84">
        <v>17626727</v>
      </c>
      <c r="T75" s="6"/>
      <c r="U75" s="6"/>
    </row>
    <row r="76" spans="1:21" s="76" customFormat="1" ht="13.9" customHeight="1" x14ac:dyDescent="0.2">
      <c r="A76" s="77" t="s">
        <v>120</v>
      </c>
      <c r="B76" s="81" t="s">
        <v>75</v>
      </c>
      <c r="C76" s="114">
        <v>260000000</v>
      </c>
      <c r="D76" s="82">
        <v>-255000000</v>
      </c>
      <c r="E76" s="82">
        <v>5000000</v>
      </c>
      <c r="F76" s="82">
        <v>523900</v>
      </c>
      <c r="G76" s="82"/>
      <c r="H76" s="82"/>
      <c r="I76" s="82"/>
      <c r="J76" s="82"/>
      <c r="K76" s="82"/>
      <c r="L76" s="82">
        <v>0</v>
      </c>
      <c r="M76" s="82"/>
      <c r="N76" s="82"/>
      <c r="O76" s="82">
        <v>5000000</v>
      </c>
      <c r="P76" s="82">
        <v>523900</v>
      </c>
      <c r="Q76" s="103">
        <v>0</v>
      </c>
      <c r="R76" s="83">
        <v>0</v>
      </c>
      <c r="S76" s="84">
        <v>4476100</v>
      </c>
      <c r="T76" s="6"/>
      <c r="U76" s="6"/>
    </row>
    <row r="77" spans="1:21" s="76" customFormat="1" ht="13.9" customHeight="1" x14ac:dyDescent="0.2">
      <c r="A77" s="77" t="s">
        <v>121</v>
      </c>
      <c r="B77" s="81" t="s">
        <v>76</v>
      </c>
      <c r="C77" s="114">
        <v>913656864</v>
      </c>
      <c r="D77" s="82">
        <v>-450900208</v>
      </c>
      <c r="E77" s="82">
        <v>462756656</v>
      </c>
      <c r="F77" s="82">
        <v>462551430</v>
      </c>
      <c r="G77" s="82"/>
      <c r="H77" s="82"/>
      <c r="I77" s="82"/>
      <c r="J77" s="82"/>
      <c r="K77" s="82"/>
      <c r="L77" s="82">
        <v>0</v>
      </c>
      <c r="M77" s="82"/>
      <c r="N77" s="82"/>
      <c r="O77" s="82">
        <v>462756656</v>
      </c>
      <c r="P77" s="82">
        <v>462551430</v>
      </c>
      <c r="Q77" s="103">
        <v>0</v>
      </c>
      <c r="R77" s="83">
        <v>0</v>
      </c>
      <c r="S77" s="84">
        <v>205226</v>
      </c>
      <c r="T77" s="6"/>
      <c r="U77" s="6"/>
    </row>
    <row r="78" spans="1:21" s="76" customFormat="1" ht="12" x14ac:dyDescent="0.2">
      <c r="A78" s="77"/>
      <c r="B78" s="81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3"/>
      <c r="R78" s="83"/>
      <c r="S78" s="84"/>
      <c r="T78" s="6"/>
      <c r="U78" s="6"/>
    </row>
    <row r="79" spans="1:21" s="80" customFormat="1" ht="14.45" customHeight="1" x14ac:dyDescent="0.2">
      <c r="A79" s="78"/>
      <c r="B79" s="79" t="s">
        <v>77</v>
      </c>
      <c r="C79" s="112">
        <v>1530000000</v>
      </c>
      <c r="D79" s="112">
        <v>-1129951791</v>
      </c>
      <c r="E79" s="112">
        <v>400048209</v>
      </c>
      <c r="F79" s="112">
        <v>390048209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12">
        <v>0</v>
      </c>
      <c r="O79" s="112">
        <v>400048209</v>
      </c>
      <c r="P79" s="112">
        <v>390048209</v>
      </c>
      <c r="Q79" s="109">
        <v>0</v>
      </c>
      <c r="R79" s="109">
        <v>0</v>
      </c>
      <c r="S79" s="113">
        <v>10000000</v>
      </c>
      <c r="T79" s="6"/>
      <c r="U79" s="6"/>
    </row>
    <row r="80" spans="1:21" s="76" customFormat="1" ht="13.15" customHeight="1" x14ac:dyDescent="0.2">
      <c r="A80" s="77" t="s">
        <v>122</v>
      </c>
      <c r="B80" s="81" t="s">
        <v>78</v>
      </c>
      <c r="C80" s="114">
        <v>300000000</v>
      </c>
      <c r="D80" s="82">
        <v>-298171298</v>
      </c>
      <c r="E80" s="82">
        <v>1828702</v>
      </c>
      <c r="F80" s="82">
        <v>1828702</v>
      </c>
      <c r="G80" s="82">
        <v>0</v>
      </c>
      <c r="H80" s="82">
        <v>0</v>
      </c>
      <c r="I80" s="82"/>
      <c r="J80" s="82"/>
      <c r="K80" s="82"/>
      <c r="L80" s="82">
        <v>0</v>
      </c>
      <c r="M80" s="82">
        <v>0</v>
      </c>
      <c r="N80" s="82">
        <v>0</v>
      </c>
      <c r="O80" s="82">
        <v>1828702</v>
      </c>
      <c r="P80" s="82">
        <v>1828702</v>
      </c>
      <c r="Q80" s="103">
        <v>0</v>
      </c>
      <c r="R80" s="83">
        <v>0</v>
      </c>
      <c r="S80" s="84">
        <v>0</v>
      </c>
      <c r="T80" s="6"/>
      <c r="U80" s="6"/>
    </row>
    <row r="81" spans="1:21" s="76" customFormat="1" ht="13.15" customHeight="1" x14ac:dyDescent="0.2">
      <c r="A81" s="77" t="s">
        <v>123</v>
      </c>
      <c r="B81" s="81" t="s">
        <v>79</v>
      </c>
      <c r="C81" s="114">
        <v>410000000</v>
      </c>
      <c r="D81" s="82">
        <v>-154166493</v>
      </c>
      <c r="E81" s="82">
        <v>255833507</v>
      </c>
      <c r="F81" s="82">
        <v>250833507</v>
      </c>
      <c r="G81" s="82"/>
      <c r="H81" s="82"/>
      <c r="I81" s="82"/>
      <c r="J81" s="82"/>
      <c r="K81" s="82"/>
      <c r="L81" s="82">
        <v>0</v>
      </c>
      <c r="M81" s="82"/>
      <c r="N81" s="82"/>
      <c r="O81" s="82">
        <v>255833507</v>
      </c>
      <c r="P81" s="82">
        <v>250833507</v>
      </c>
      <c r="Q81" s="103">
        <v>0</v>
      </c>
      <c r="R81" s="83">
        <v>0</v>
      </c>
      <c r="S81" s="84">
        <v>5000000</v>
      </c>
      <c r="T81" s="6"/>
      <c r="U81" s="6"/>
    </row>
    <row r="82" spans="1:21" s="76" customFormat="1" ht="13.15" customHeight="1" x14ac:dyDescent="0.2">
      <c r="A82" s="77" t="s">
        <v>124</v>
      </c>
      <c r="B82" s="81" t="s">
        <v>80</v>
      </c>
      <c r="C82" s="82">
        <v>270000000</v>
      </c>
      <c r="D82" s="82">
        <v>-144000000</v>
      </c>
      <c r="E82" s="82">
        <v>126000000</v>
      </c>
      <c r="F82" s="82">
        <v>126000000</v>
      </c>
      <c r="G82" s="82"/>
      <c r="H82" s="82"/>
      <c r="I82" s="82"/>
      <c r="J82" s="82"/>
      <c r="K82" s="82"/>
      <c r="L82" s="82">
        <v>0</v>
      </c>
      <c r="M82" s="82"/>
      <c r="N82" s="82"/>
      <c r="O82" s="82">
        <v>126000000</v>
      </c>
      <c r="P82" s="82">
        <v>126000000</v>
      </c>
      <c r="Q82" s="83"/>
      <c r="R82" s="83"/>
      <c r="S82" s="84">
        <v>0</v>
      </c>
      <c r="T82" s="6"/>
      <c r="U82" s="6"/>
    </row>
    <row r="83" spans="1:21" s="76" customFormat="1" ht="13.15" customHeight="1" x14ac:dyDescent="0.2">
      <c r="A83" s="77" t="s">
        <v>125</v>
      </c>
      <c r="B83" s="81" t="s">
        <v>81</v>
      </c>
      <c r="C83" s="114">
        <v>550000000</v>
      </c>
      <c r="D83" s="82">
        <v>-533614000</v>
      </c>
      <c r="E83" s="82">
        <v>16386000</v>
      </c>
      <c r="F83" s="82">
        <v>11386000</v>
      </c>
      <c r="G83" s="82"/>
      <c r="H83" s="82"/>
      <c r="I83" s="82" t="s">
        <v>266</v>
      </c>
      <c r="J83" s="82"/>
      <c r="K83" s="82"/>
      <c r="L83" s="82">
        <v>0</v>
      </c>
      <c r="M83" s="82"/>
      <c r="N83" s="82"/>
      <c r="O83" s="82">
        <v>16386000</v>
      </c>
      <c r="P83" s="82">
        <v>11386000</v>
      </c>
      <c r="Q83" s="103">
        <v>0</v>
      </c>
      <c r="R83" s="83">
        <v>0</v>
      </c>
      <c r="S83" s="84">
        <v>5000000</v>
      </c>
      <c r="T83" s="6"/>
      <c r="U83" s="6"/>
    </row>
    <row r="84" spans="1:21" s="76" customFormat="1" ht="13.15" customHeight="1" x14ac:dyDescent="0.2">
      <c r="A84" s="77"/>
      <c r="B84" s="81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3"/>
      <c r="R84" s="83"/>
      <c r="S84" s="84"/>
      <c r="T84" s="6"/>
      <c r="U84" s="6"/>
    </row>
    <row r="85" spans="1:21" s="76" customFormat="1" ht="27" customHeight="1" x14ac:dyDescent="0.2">
      <c r="A85" s="75"/>
      <c r="B85" s="110" t="s">
        <v>323</v>
      </c>
      <c r="C85" s="240">
        <v>0</v>
      </c>
      <c r="D85" s="240">
        <v>85499122302</v>
      </c>
      <c r="E85" s="240">
        <v>85499122302</v>
      </c>
      <c r="F85" s="240">
        <v>0</v>
      </c>
      <c r="G85" s="240">
        <v>0</v>
      </c>
      <c r="H85" s="240">
        <v>0</v>
      </c>
      <c r="I85" s="240">
        <v>0</v>
      </c>
      <c r="J85" s="240">
        <v>0</v>
      </c>
      <c r="K85" s="240">
        <v>0</v>
      </c>
      <c r="L85" s="240">
        <v>0</v>
      </c>
      <c r="M85" s="240">
        <v>0</v>
      </c>
      <c r="N85" s="240">
        <v>0</v>
      </c>
      <c r="O85" s="240">
        <v>85499122302</v>
      </c>
      <c r="P85" s="240">
        <v>0</v>
      </c>
      <c r="Q85" s="240">
        <v>0</v>
      </c>
      <c r="R85" s="240">
        <v>0</v>
      </c>
      <c r="S85" s="240">
        <v>85499122302</v>
      </c>
      <c r="T85" s="6"/>
      <c r="U85" s="6"/>
    </row>
    <row r="86" spans="1:21" s="76" customFormat="1" ht="13.15" customHeight="1" x14ac:dyDescent="0.2">
      <c r="A86" s="77"/>
      <c r="B86" s="81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3"/>
      <c r="R86" s="83"/>
      <c r="S86" s="84"/>
      <c r="T86" s="6"/>
      <c r="U86" s="6"/>
    </row>
    <row r="87" spans="1:21" s="76" customFormat="1" ht="16.5" customHeight="1" x14ac:dyDescent="0.2">
      <c r="A87" s="75"/>
      <c r="B87" s="79" t="s">
        <v>324</v>
      </c>
      <c r="C87" s="240">
        <v>0</v>
      </c>
      <c r="D87" s="240">
        <v>357921949</v>
      </c>
      <c r="E87" s="240">
        <v>357921949</v>
      </c>
      <c r="F87" s="240">
        <v>0</v>
      </c>
      <c r="G87" s="240">
        <v>0</v>
      </c>
      <c r="H87" s="240">
        <v>0</v>
      </c>
      <c r="I87" s="240">
        <v>0</v>
      </c>
      <c r="J87" s="240">
        <v>0</v>
      </c>
      <c r="K87" s="240">
        <v>0</v>
      </c>
      <c r="L87" s="240">
        <v>0</v>
      </c>
      <c r="M87" s="240">
        <v>0</v>
      </c>
      <c r="N87" s="240">
        <v>0</v>
      </c>
      <c r="O87" s="240">
        <v>357921949</v>
      </c>
      <c r="P87" s="240">
        <v>0</v>
      </c>
      <c r="Q87" s="240">
        <v>0</v>
      </c>
      <c r="R87" s="240">
        <v>0</v>
      </c>
      <c r="S87" s="240">
        <v>357921949</v>
      </c>
      <c r="T87" s="6"/>
      <c r="U87" s="6"/>
    </row>
    <row r="88" spans="1:21" s="76" customFormat="1" ht="13.15" customHeight="1" x14ac:dyDescent="0.2">
      <c r="A88" s="77"/>
      <c r="B88" s="238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3"/>
      <c r="R88" s="83"/>
      <c r="S88" s="84"/>
      <c r="T88" s="6"/>
      <c r="U88" s="6"/>
    </row>
    <row r="89" spans="1:21" s="76" customFormat="1" ht="27" customHeight="1" x14ac:dyDescent="0.2">
      <c r="A89" s="77" t="s">
        <v>327</v>
      </c>
      <c r="B89" s="81" t="s">
        <v>381</v>
      </c>
      <c r="C89" s="82"/>
      <c r="D89" s="82">
        <v>277921949</v>
      </c>
      <c r="E89" s="82">
        <v>277921949</v>
      </c>
      <c r="F89" s="82"/>
      <c r="G89" s="82"/>
      <c r="H89" s="82"/>
      <c r="I89" s="82"/>
      <c r="J89" s="82"/>
      <c r="K89" s="82"/>
      <c r="L89" s="82"/>
      <c r="M89" s="82"/>
      <c r="N89" s="82"/>
      <c r="O89" s="82">
        <v>277921949</v>
      </c>
      <c r="P89" s="82">
        <v>0</v>
      </c>
      <c r="Q89" s="83"/>
      <c r="R89" s="83"/>
      <c r="S89" s="84">
        <v>277921949</v>
      </c>
      <c r="T89" s="6"/>
      <c r="U89" s="6"/>
    </row>
    <row r="90" spans="1:21" s="76" customFormat="1" ht="25.5" customHeight="1" x14ac:dyDescent="0.2">
      <c r="A90" s="77" t="s">
        <v>328</v>
      </c>
      <c r="B90" s="81" t="s">
        <v>325</v>
      </c>
      <c r="C90" s="82"/>
      <c r="D90" s="82">
        <v>80000000</v>
      </c>
      <c r="E90" s="82">
        <v>80000000</v>
      </c>
      <c r="F90" s="82"/>
      <c r="G90" s="82"/>
      <c r="H90" s="82"/>
      <c r="I90" s="82"/>
      <c r="J90" s="82"/>
      <c r="K90" s="82"/>
      <c r="L90" s="82"/>
      <c r="M90" s="82"/>
      <c r="N90" s="82"/>
      <c r="O90" s="82">
        <v>80000000</v>
      </c>
      <c r="P90" s="82">
        <v>0</v>
      </c>
      <c r="Q90" s="83"/>
      <c r="R90" s="83"/>
      <c r="S90" s="84">
        <v>80000000</v>
      </c>
      <c r="T90" s="6"/>
      <c r="U90" s="6"/>
    </row>
    <row r="91" spans="1:21" s="76" customFormat="1" ht="13.15" customHeight="1" x14ac:dyDescent="0.2">
      <c r="A91" s="77"/>
      <c r="B91" s="81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3"/>
      <c r="R91" s="83"/>
      <c r="S91" s="84"/>
      <c r="T91" s="6"/>
      <c r="U91" s="6"/>
    </row>
    <row r="92" spans="1:21" s="76" customFormat="1" ht="36" customHeight="1" x14ac:dyDescent="0.2">
      <c r="A92" s="75"/>
      <c r="B92" s="79" t="s">
        <v>326</v>
      </c>
      <c r="C92" s="240">
        <v>0</v>
      </c>
      <c r="D92" s="240">
        <v>2110570597</v>
      </c>
      <c r="E92" s="240">
        <v>2110570597</v>
      </c>
      <c r="F92" s="240">
        <v>0</v>
      </c>
      <c r="G92" s="240">
        <v>0</v>
      </c>
      <c r="H92" s="240">
        <v>0</v>
      </c>
      <c r="I92" s="240">
        <v>0</v>
      </c>
      <c r="J92" s="240">
        <v>0</v>
      </c>
      <c r="K92" s="240">
        <v>0</v>
      </c>
      <c r="L92" s="240">
        <v>0</v>
      </c>
      <c r="M92" s="240">
        <v>0</v>
      </c>
      <c r="N92" s="240">
        <v>0</v>
      </c>
      <c r="O92" s="240">
        <v>2110570597</v>
      </c>
      <c r="P92" s="240">
        <v>0</v>
      </c>
      <c r="Q92" s="240">
        <v>0</v>
      </c>
      <c r="R92" s="240">
        <v>0</v>
      </c>
      <c r="S92" s="240">
        <v>2110570597</v>
      </c>
      <c r="T92" s="6"/>
      <c r="U92" s="6"/>
    </row>
    <row r="93" spans="1:21" s="76" customFormat="1" ht="13.15" customHeight="1" x14ac:dyDescent="0.2">
      <c r="A93" s="77"/>
      <c r="B93" s="81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3"/>
      <c r="R93" s="83"/>
      <c r="S93" s="84"/>
      <c r="T93" s="6"/>
      <c r="U93" s="6"/>
    </row>
    <row r="94" spans="1:21" s="76" customFormat="1" ht="23.25" customHeight="1" x14ac:dyDescent="0.2">
      <c r="A94" s="77" t="s">
        <v>338</v>
      </c>
      <c r="B94" s="81" t="s">
        <v>332</v>
      </c>
      <c r="C94" s="82"/>
      <c r="D94" s="239">
        <v>200000000</v>
      </c>
      <c r="E94" s="82">
        <v>200000000</v>
      </c>
      <c r="F94" s="82"/>
      <c r="G94" s="82"/>
      <c r="H94" s="82"/>
      <c r="I94" s="82"/>
      <c r="J94" s="82"/>
      <c r="K94" s="82"/>
      <c r="L94" s="82"/>
      <c r="M94" s="82"/>
      <c r="N94" s="82"/>
      <c r="O94" s="82">
        <v>200000000</v>
      </c>
      <c r="P94" s="82">
        <v>0</v>
      </c>
      <c r="Q94" s="83"/>
      <c r="R94" s="83"/>
      <c r="S94" s="84">
        <v>200000000</v>
      </c>
      <c r="T94" s="6"/>
      <c r="U94" s="6"/>
    </row>
    <row r="95" spans="1:21" s="76" customFormat="1" ht="39.75" customHeight="1" x14ac:dyDescent="0.2">
      <c r="A95" s="77" t="s">
        <v>339</v>
      </c>
      <c r="B95" s="81" t="s">
        <v>329</v>
      </c>
      <c r="C95" s="82"/>
      <c r="D95" s="82">
        <v>650000000</v>
      </c>
      <c r="E95" s="82">
        <v>650000000</v>
      </c>
      <c r="F95" s="82"/>
      <c r="G95" s="82"/>
      <c r="H95" s="82"/>
      <c r="I95" s="82"/>
      <c r="J95" s="82"/>
      <c r="K95" s="82"/>
      <c r="L95" s="82"/>
      <c r="M95" s="82"/>
      <c r="N95" s="82"/>
      <c r="O95" s="82">
        <v>650000000</v>
      </c>
      <c r="P95" s="82">
        <v>0</v>
      </c>
      <c r="Q95" s="83"/>
      <c r="R95" s="83"/>
      <c r="S95" s="84">
        <v>650000000</v>
      </c>
      <c r="T95" s="6"/>
      <c r="U95" s="6"/>
    </row>
    <row r="96" spans="1:21" s="76" customFormat="1" ht="39" customHeight="1" x14ac:dyDescent="0.2">
      <c r="A96" s="77" t="s">
        <v>340</v>
      </c>
      <c r="B96" s="81" t="s">
        <v>333</v>
      </c>
      <c r="C96" s="82"/>
      <c r="D96" s="239">
        <v>55000000</v>
      </c>
      <c r="E96" s="82">
        <v>55000000</v>
      </c>
      <c r="F96" s="82"/>
      <c r="G96" s="82"/>
      <c r="H96" s="82"/>
      <c r="I96" s="82"/>
      <c r="J96" s="82"/>
      <c r="K96" s="82"/>
      <c r="L96" s="82"/>
      <c r="M96" s="82"/>
      <c r="N96" s="82"/>
      <c r="O96" s="82">
        <v>55000000</v>
      </c>
      <c r="P96" s="82">
        <v>0</v>
      </c>
      <c r="Q96" s="83"/>
      <c r="R96" s="83"/>
      <c r="S96" s="84">
        <v>55000000</v>
      </c>
      <c r="T96" s="6"/>
      <c r="U96" s="6"/>
    </row>
    <row r="97" spans="1:21" s="76" customFormat="1" ht="25.5" customHeight="1" x14ac:dyDescent="0.2">
      <c r="A97" s="77" t="s">
        <v>341</v>
      </c>
      <c r="B97" s="81" t="s">
        <v>330</v>
      </c>
      <c r="C97" s="82"/>
      <c r="D97" s="239">
        <v>754670389</v>
      </c>
      <c r="E97" s="82">
        <v>754670389</v>
      </c>
      <c r="F97" s="82"/>
      <c r="G97" s="82"/>
      <c r="H97" s="82"/>
      <c r="I97" s="82"/>
      <c r="J97" s="82"/>
      <c r="K97" s="82"/>
      <c r="L97" s="82"/>
      <c r="M97" s="82"/>
      <c r="N97" s="82"/>
      <c r="O97" s="82">
        <v>754670389</v>
      </c>
      <c r="P97" s="82">
        <v>0</v>
      </c>
      <c r="Q97" s="83"/>
      <c r="R97" s="83"/>
      <c r="S97" s="84">
        <v>754670389</v>
      </c>
      <c r="T97" s="6"/>
      <c r="U97" s="6"/>
    </row>
    <row r="98" spans="1:21" s="76" customFormat="1" ht="21.75" customHeight="1" x14ac:dyDescent="0.2">
      <c r="A98" s="77" t="s">
        <v>342</v>
      </c>
      <c r="B98" s="81" t="s">
        <v>331</v>
      </c>
      <c r="C98" s="82"/>
      <c r="D98" s="239">
        <v>450900208</v>
      </c>
      <c r="E98" s="82">
        <v>450900208</v>
      </c>
      <c r="F98" s="82"/>
      <c r="G98" s="82"/>
      <c r="H98" s="82"/>
      <c r="I98" s="82"/>
      <c r="J98" s="82"/>
      <c r="K98" s="82"/>
      <c r="L98" s="82"/>
      <c r="M98" s="82"/>
      <c r="N98" s="82"/>
      <c r="O98" s="82">
        <v>450900208</v>
      </c>
      <c r="P98" s="82">
        <v>0</v>
      </c>
      <c r="Q98" s="83"/>
      <c r="R98" s="83"/>
      <c r="S98" s="84">
        <v>450900208</v>
      </c>
      <c r="T98" s="6"/>
      <c r="U98" s="6"/>
    </row>
    <row r="99" spans="1:21" s="76" customFormat="1" ht="13.15" customHeight="1" x14ac:dyDescent="0.2">
      <c r="A99" s="77"/>
      <c r="B99" s="81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3"/>
      <c r="R99" s="83"/>
      <c r="S99" s="84"/>
      <c r="T99" s="6"/>
      <c r="U99" s="6"/>
    </row>
    <row r="100" spans="1:21" s="76" customFormat="1" ht="36" customHeight="1" x14ac:dyDescent="0.2">
      <c r="A100" s="75"/>
      <c r="B100" s="79" t="s">
        <v>370</v>
      </c>
      <c r="C100" s="240">
        <v>0</v>
      </c>
      <c r="D100" s="240">
        <v>3015370517</v>
      </c>
      <c r="E100" s="240">
        <v>3015370517</v>
      </c>
      <c r="F100" s="240">
        <v>0</v>
      </c>
      <c r="G100" s="240">
        <v>0</v>
      </c>
      <c r="H100" s="240">
        <v>0</v>
      </c>
      <c r="I100" s="240">
        <v>0</v>
      </c>
      <c r="J100" s="240">
        <v>0</v>
      </c>
      <c r="K100" s="240">
        <v>0</v>
      </c>
      <c r="L100" s="240">
        <v>0</v>
      </c>
      <c r="M100" s="240">
        <v>0</v>
      </c>
      <c r="N100" s="240">
        <v>0</v>
      </c>
      <c r="O100" s="240">
        <v>3015370517</v>
      </c>
      <c r="P100" s="240">
        <v>0</v>
      </c>
      <c r="Q100" s="240">
        <v>0</v>
      </c>
      <c r="R100" s="240">
        <v>0</v>
      </c>
      <c r="S100" s="240">
        <v>3015370517</v>
      </c>
      <c r="T100" s="6"/>
      <c r="U100" s="6"/>
    </row>
    <row r="101" spans="1:21" s="76" customFormat="1" ht="13.15" customHeight="1" x14ac:dyDescent="0.2">
      <c r="A101" s="77"/>
      <c r="B101" s="81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3"/>
      <c r="R101" s="83"/>
      <c r="S101" s="84"/>
      <c r="T101" s="6"/>
      <c r="U101" s="6"/>
    </row>
    <row r="102" spans="1:21" s="76" customFormat="1" ht="23.25" customHeight="1" x14ac:dyDescent="0.2">
      <c r="A102" s="77" t="s">
        <v>343</v>
      </c>
      <c r="B102" s="81" t="s">
        <v>348</v>
      </c>
      <c r="C102" s="82"/>
      <c r="D102" s="239">
        <v>1127444534</v>
      </c>
      <c r="E102" s="82">
        <v>1127444534</v>
      </c>
      <c r="F102" s="82"/>
      <c r="G102" s="82"/>
      <c r="H102" s="82"/>
      <c r="I102" s="82"/>
      <c r="J102" s="82"/>
      <c r="K102" s="82"/>
      <c r="L102" s="82"/>
      <c r="M102" s="82"/>
      <c r="N102" s="82"/>
      <c r="O102" s="82">
        <v>1127444534</v>
      </c>
      <c r="P102" s="82">
        <v>0</v>
      </c>
      <c r="Q102" s="83"/>
      <c r="R102" s="83"/>
      <c r="S102" s="84">
        <v>1127444534</v>
      </c>
      <c r="T102" s="6"/>
      <c r="U102" s="6"/>
    </row>
    <row r="103" spans="1:21" s="76" customFormat="1" ht="22.5" customHeight="1" x14ac:dyDescent="0.2">
      <c r="A103" s="77" t="s">
        <v>344</v>
      </c>
      <c r="B103" s="81" t="s">
        <v>334</v>
      </c>
      <c r="C103" s="82"/>
      <c r="D103" s="239">
        <v>424430018</v>
      </c>
      <c r="E103" s="82">
        <v>424430018</v>
      </c>
      <c r="F103" s="82"/>
      <c r="G103" s="82"/>
      <c r="H103" s="82"/>
      <c r="I103" s="82"/>
      <c r="J103" s="82"/>
      <c r="K103" s="82"/>
      <c r="L103" s="82"/>
      <c r="M103" s="82"/>
      <c r="N103" s="82"/>
      <c r="O103" s="82">
        <v>424430018</v>
      </c>
      <c r="P103" s="82">
        <v>0</v>
      </c>
      <c r="Q103" s="83"/>
      <c r="R103" s="83"/>
      <c r="S103" s="84">
        <v>424430018</v>
      </c>
      <c r="T103" s="6"/>
      <c r="U103" s="6"/>
    </row>
    <row r="104" spans="1:21" s="76" customFormat="1" ht="27.75" customHeight="1" x14ac:dyDescent="0.2">
      <c r="A104" s="77" t="s">
        <v>345</v>
      </c>
      <c r="B104" s="81" t="s">
        <v>346</v>
      </c>
      <c r="C104" s="82"/>
      <c r="D104" s="239">
        <v>1413495965</v>
      </c>
      <c r="E104" s="82">
        <v>1413495965</v>
      </c>
      <c r="F104" s="82"/>
      <c r="G104" s="82"/>
      <c r="H104" s="82"/>
      <c r="I104" s="82"/>
      <c r="J104" s="82"/>
      <c r="K104" s="82"/>
      <c r="L104" s="82"/>
      <c r="M104" s="82"/>
      <c r="N104" s="82"/>
      <c r="O104" s="82">
        <v>1413495965</v>
      </c>
      <c r="P104" s="82">
        <v>0</v>
      </c>
      <c r="Q104" s="83"/>
      <c r="R104" s="83"/>
      <c r="S104" s="84">
        <v>1413495965</v>
      </c>
      <c r="T104" s="6"/>
      <c r="U104" s="6"/>
    </row>
    <row r="105" spans="1:21" s="76" customFormat="1" ht="29.25" customHeight="1" x14ac:dyDescent="0.2">
      <c r="A105" s="77" t="s">
        <v>347</v>
      </c>
      <c r="B105" s="81" t="s">
        <v>335</v>
      </c>
      <c r="C105" s="82"/>
      <c r="D105" s="239">
        <v>50000000</v>
      </c>
      <c r="E105" s="82">
        <v>50000000</v>
      </c>
      <c r="F105" s="82"/>
      <c r="G105" s="82"/>
      <c r="H105" s="82"/>
      <c r="I105" s="82"/>
      <c r="J105" s="82"/>
      <c r="K105" s="82"/>
      <c r="L105" s="82"/>
      <c r="M105" s="82"/>
      <c r="N105" s="82"/>
      <c r="O105" s="82">
        <v>50000000</v>
      </c>
      <c r="P105" s="82">
        <v>0</v>
      </c>
      <c r="Q105" s="83"/>
      <c r="R105" s="83"/>
      <c r="S105" s="84">
        <v>50000000</v>
      </c>
      <c r="T105" s="6"/>
      <c r="U105" s="6"/>
    </row>
    <row r="106" spans="1:21" s="76" customFormat="1" ht="13.15" customHeight="1" x14ac:dyDescent="0.2">
      <c r="A106" s="77"/>
      <c r="B106" s="81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3"/>
      <c r="R106" s="83"/>
      <c r="S106" s="84"/>
      <c r="T106" s="6"/>
      <c r="U106" s="6"/>
    </row>
    <row r="107" spans="1:21" s="76" customFormat="1" ht="24" customHeight="1" x14ac:dyDescent="0.2">
      <c r="A107" s="75"/>
      <c r="B107" s="79" t="s">
        <v>69</v>
      </c>
      <c r="C107" s="240">
        <v>0</v>
      </c>
      <c r="D107" s="240">
        <v>5257609077</v>
      </c>
      <c r="E107" s="240">
        <v>5257609077</v>
      </c>
      <c r="F107" s="240">
        <v>0</v>
      </c>
      <c r="G107" s="240">
        <v>0</v>
      </c>
      <c r="H107" s="240">
        <v>0</v>
      </c>
      <c r="I107" s="240">
        <v>0</v>
      </c>
      <c r="J107" s="240">
        <v>0</v>
      </c>
      <c r="K107" s="240">
        <v>0</v>
      </c>
      <c r="L107" s="240">
        <v>0</v>
      </c>
      <c r="M107" s="240">
        <v>0</v>
      </c>
      <c r="N107" s="240">
        <v>0</v>
      </c>
      <c r="O107" s="240">
        <v>5257609077</v>
      </c>
      <c r="P107" s="240">
        <v>0</v>
      </c>
      <c r="Q107" s="240">
        <v>0</v>
      </c>
      <c r="R107" s="240">
        <v>0</v>
      </c>
      <c r="S107" s="240">
        <v>5257609077</v>
      </c>
      <c r="T107" s="6"/>
      <c r="U107" s="6"/>
    </row>
    <row r="108" spans="1:21" s="76" customFormat="1" ht="13.15" customHeight="1" x14ac:dyDescent="0.2">
      <c r="A108" s="77"/>
      <c r="B108" s="81"/>
      <c r="C108" s="82"/>
      <c r="D108" s="82"/>
      <c r="E108" s="82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3"/>
      <c r="R108" s="83"/>
      <c r="S108" s="84"/>
      <c r="T108" s="6"/>
      <c r="U108" s="6"/>
    </row>
    <row r="109" spans="1:21" s="76" customFormat="1" ht="19.5" customHeight="1" x14ac:dyDescent="0.2">
      <c r="A109" s="77" t="s">
        <v>349</v>
      </c>
      <c r="B109" s="81" t="s">
        <v>336</v>
      </c>
      <c r="C109" s="82"/>
      <c r="D109" s="82">
        <v>1070949270</v>
      </c>
      <c r="E109" s="82">
        <v>1070949270</v>
      </c>
      <c r="F109" s="82"/>
      <c r="G109" s="82"/>
      <c r="H109" s="82"/>
      <c r="I109" s="82"/>
      <c r="J109" s="82"/>
      <c r="K109" s="82"/>
      <c r="L109" s="82"/>
      <c r="M109" s="82"/>
      <c r="N109" s="82"/>
      <c r="O109" s="82">
        <v>1070949270</v>
      </c>
      <c r="P109" s="82">
        <v>0</v>
      </c>
      <c r="Q109" s="83"/>
      <c r="R109" s="83"/>
      <c r="S109" s="84">
        <v>1070949270</v>
      </c>
      <c r="T109" s="6"/>
      <c r="U109" s="6"/>
    </row>
    <row r="110" spans="1:21" s="76" customFormat="1" ht="23.25" customHeight="1" x14ac:dyDescent="0.2">
      <c r="A110" s="77" t="s">
        <v>350</v>
      </c>
      <c r="B110" s="81" t="s">
        <v>337</v>
      </c>
      <c r="C110" s="82"/>
      <c r="D110" s="82">
        <v>4186659807</v>
      </c>
      <c r="E110" s="82">
        <v>4186659807</v>
      </c>
      <c r="F110" s="82"/>
      <c r="G110" s="82"/>
      <c r="H110" s="82"/>
      <c r="I110" s="82"/>
      <c r="J110" s="82"/>
      <c r="K110" s="82"/>
      <c r="L110" s="82"/>
      <c r="M110" s="82"/>
      <c r="N110" s="82"/>
      <c r="O110" s="82">
        <v>4186659807</v>
      </c>
      <c r="P110" s="82">
        <v>0</v>
      </c>
      <c r="Q110" s="83"/>
      <c r="R110" s="83"/>
      <c r="S110" s="84">
        <v>4186659807</v>
      </c>
      <c r="T110" s="6"/>
      <c r="U110" s="6"/>
    </row>
    <row r="111" spans="1:21" s="76" customFormat="1" ht="13.15" customHeight="1" x14ac:dyDescent="0.2">
      <c r="A111" s="77"/>
      <c r="B111" s="81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3"/>
      <c r="R111" s="83"/>
      <c r="S111" s="84"/>
      <c r="T111" s="6"/>
      <c r="U111" s="6"/>
    </row>
    <row r="112" spans="1:21" s="76" customFormat="1" ht="24" customHeight="1" x14ac:dyDescent="0.2">
      <c r="A112" s="75"/>
      <c r="B112" s="79" t="s">
        <v>371</v>
      </c>
      <c r="C112" s="240">
        <v>0</v>
      </c>
      <c r="D112" s="240">
        <v>100000000</v>
      </c>
      <c r="E112" s="240">
        <v>100000000</v>
      </c>
      <c r="F112" s="240">
        <v>0</v>
      </c>
      <c r="G112" s="240">
        <v>0</v>
      </c>
      <c r="H112" s="240">
        <v>0</v>
      </c>
      <c r="I112" s="240">
        <v>0</v>
      </c>
      <c r="J112" s="240">
        <v>0</v>
      </c>
      <c r="K112" s="240">
        <v>0</v>
      </c>
      <c r="L112" s="240">
        <v>0</v>
      </c>
      <c r="M112" s="240">
        <v>0</v>
      </c>
      <c r="N112" s="240">
        <v>0</v>
      </c>
      <c r="O112" s="240">
        <v>100000000</v>
      </c>
      <c r="P112" s="240">
        <v>0</v>
      </c>
      <c r="Q112" s="240">
        <v>0</v>
      </c>
      <c r="R112" s="240">
        <v>0</v>
      </c>
      <c r="S112" s="240">
        <v>100000000</v>
      </c>
      <c r="T112" s="6"/>
      <c r="U112" s="6"/>
    </row>
    <row r="113" spans="1:21" s="76" customFormat="1" ht="13.15" customHeight="1" x14ac:dyDescent="0.2">
      <c r="A113" s="77"/>
      <c r="B113" s="81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3"/>
      <c r="R113" s="83"/>
      <c r="S113" s="84"/>
      <c r="T113" s="6"/>
      <c r="U113" s="6"/>
    </row>
    <row r="114" spans="1:21" s="76" customFormat="1" ht="26.25" customHeight="1" x14ac:dyDescent="0.2">
      <c r="A114" s="77" t="s">
        <v>352</v>
      </c>
      <c r="B114" s="81" t="s">
        <v>351</v>
      </c>
      <c r="C114" s="82"/>
      <c r="D114" s="82">
        <v>100000000</v>
      </c>
      <c r="E114" s="82">
        <v>100000000</v>
      </c>
      <c r="F114" s="82"/>
      <c r="G114" s="82"/>
      <c r="H114" s="82"/>
      <c r="I114" s="82"/>
      <c r="J114" s="82"/>
      <c r="K114" s="82"/>
      <c r="L114" s="82"/>
      <c r="M114" s="82"/>
      <c r="N114" s="82"/>
      <c r="O114" s="82">
        <v>100000000</v>
      </c>
      <c r="P114" s="82">
        <v>0</v>
      </c>
      <c r="Q114" s="83"/>
      <c r="R114" s="83"/>
      <c r="S114" s="84">
        <v>100000000</v>
      </c>
      <c r="T114" s="6"/>
      <c r="U114" s="6"/>
    </row>
    <row r="115" spans="1:21" s="76" customFormat="1" ht="13.15" customHeight="1" x14ac:dyDescent="0.2">
      <c r="A115" s="77"/>
      <c r="B115" s="81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3"/>
      <c r="R115" s="83"/>
      <c r="S115" s="84"/>
      <c r="T115" s="6"/>
      <c r="U115" s="6"/>
    </row>
    <row r="116" spans="1:21" s="76" customFormat="1" ht="24" customHeight="1" x14ac:dyDescent="0.2">
      <c r="A116" s="75"/>
      <c r="B116" s="79" t="s">
        <v>375</v>
      </c>
      <c r="C116" s="240">
        <v>0</v>
      </c>
      <c r="D116" s="240">
        <v>73384148261</v>
      </c>
      <c r="E116" s="240">
        <v>73384148261</v>
      </c>
      <c r="F116" s="240">
        <v>0</v>
      </c>
      <c r="G116" s="240">
        <v>0</v>
      </c>
      <c r="H116" s="240">
        <v>0</v>
      </c>
      <c r="I116" s="240">
        <v>0</v>
      </c>
      <c r="J116" s="240">
        <v>0</v>
      </c>
      <c r="K116" s="240">
        <v>0</v>
      </c>
      <c r="L116" s="240">
        <v>0</v>
      </c>
      <c r="M116" s="240">
        <v>0</v>
      </c>
      <c r="N116" s="240">
        <v>0</v>
      </c>
      <c r="O116" s="240">
        <v>73384148261</v>
      </c>
      <c r="P116" s="240">
        <v>0</v>
      </c>
      <c r="Q116" s="240">
        <v>0</v>
      </c>
      <c r="R116" s="240">
        <v>0</v>
      </c>
      <c r="S116" s="240">
        <v>73384148261</v>
      </c>
      <c r="T116" s="6"/>
      <c r="U116" s="6"/>
    </row>
    <row r="117" spans="1:21" s="76" customFormat="1" ht="13.15" customHeight="1" x14ac:dyDescent="0.2">
      <c r="A117" s="77"/>
      <c r="B117" s="81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3"/>
      <c r="R117" s="83"/>
      <c r="S117" s="84"/>
      <c r="T117" s="6"/>
      <c r="U117" s="6"/>
    </row>
    <row r="118" spans="1:21" s="76" customFormat="1" ht="24" customHeight="1" x14ac:dyDescent="0.2">
      <c r="A118" s="77" t="s">
        <v>361</v>
      </c>
      <c r="B118" s="81" t="s">
        <v>360</v>
      </c>
      <c r="C118" s="82"/>
      <c r="D118" s="82">
        <v>980962836</v>
      </c>
      <c r="E118" s="82">
        <v>980962836</v>
      </c>
      <c r="F118" s="82"/>
      <c r="G118" s="82"/>
      <c r="H118" s="82"/>
      <c r="I118" s="82"/>
      <c r="J118" s="82"/>
      <c r="K118" s="82"/>
      <c r="L118" s="82"/>
      <c r="M118" s="82"/>
      <c r="N118" s="82"/>
      <c r="O118" s="82">
        <v>980962836</v>
      </c>
      <c r="P118" s="82">
        <v>0</v>
      </c>
      <c r="Q118" s="83"/>
      <c r="R118" s="83"/>
      <c r="S118" s="84">
        <v>980962836</v>
      </c>
      <c r="T118" s="6"/>
      <c r="U118" s="6"/>
    </row>
    <row r="119" spans="1:21" s="76" customFormat="1" ht="24" customHeight="1" x14ac:dyDescent="0.2">
      <c r="A119" s="77" t="s">
        <v>362</v>
      </c>
      <c r="B119" s="81" t="s">
        <v>354</v>
      </c>
      <c r="C119" s="82"/>
      <c r="D119" s="239">
        <v>162282497</v>
      </c>
      <c r="E119" s="82">
        <v>162282497</v>
      </c>
      <c r="F119" s="82"/>
      <c r="G119" s="82"/>
      <c r="H119" s="82"/>
      <c r="I119" s="82"/>
      <c r="J119" s="82"/>
      <c r="K119" s="82"/>
      <c r="L119" s="82"/>
      <c r="M119" s="82"/>
      <c r="N119" s="82"/>
      <c r="O119" s="82">
        <v>162282497</v>
      </c>
      <c r="P119" s="82">
        <v>0</v>
      </c>
      <c r="Q119" s="83"/>
      <c r="R119" s="83"/>
      <c r="S119" s="84">
        <v>162282497</v>
      </c>
      <c r="T119" s="6"/>
      <c r="U119" s="6"/>
    </row>
    <row r="120" spans="1:21" s="76" customFormat="1" ht="23.25" customHeight="1" x14ac:dyDescent="0.2">
      <c r="A120" s="77" t="s">
        <v>363</v>
      </c>
      <c r="B120" s="81" t="s">
        <v>355</v>
      </c>
      <c r="C120" s="82"/>
      <c r="D120" s="239">
        <v>72240902928</v>
      </c>
      <c r="E120" s="82">
        <v>72240902928</v>
      </c>
      <c r="F120" s="82"/>
      <c r="G120" s="82"/>
      <c r="H120" s="82"/>
      <c r="I120" s="82"/>
      <c r="J120" s="82"/>
      <c r="K120" s="82"/>
      <c r="L120" s="82"/>
      <c r="M120" s="82"/>
      <c r="N120" s="82"/>
      <c r="O120" s="82">
        <v>72240902928</v>
      </c>
      <c r="P120" s="82">
        <v>0</v>
      </c>
      <c r="Q120" s="83"/>
      <c r="R120" s="83"/>
      <c r="S120" s="84">
        <v>72240902928</v>
      </c>
      <c r="T120" s="6"/>
      <c r="U120" s="6"/>
    </row>
    <row r="121" spans="1:21" s="76" customFormat="1" ht="13.15" customHeight="1" x14ac:dyDescent="0.2">
      <c r="A121" s="77"/>
      <c r="B121" s="81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3"/>
      <c r="R121" s="83"/>
      <c r="S121" s="84"/>
      <c r="T121" s="6"/>
      <c r="U121" s="6"/>
    </row>
    <row r="122" spans="1:21" s="76" customFormat="1" ht="37.5" customHeight="1" x14ac:dyDescent="0.2">
      <c r="A122" s="75"/>
      <c r="B122" s="79" t="s">
        <v>376</v>
      </c>
      <c r="C122" s="240">
        <v>0</v>
      </c>
      <c r="D122" s="240">
        <v>153550110</v>
      </c>
      <c r="E122" s="240">
        <v>153550110</v>
      </c>
      <c r="F122" s="240">
        <v>0</v>
      </c>
      <c r="G122" s="240">
        <v>0</v>
      </c>
      <c r="H122" s="240">
        <v>0</v>
      </c>
      <c r="I122" s="240">
        <v>0</v>
      </c>
      <c r="J122" s="240">
        <v>0</v>
      </c>
      <c r="K122" s="240">
        <v>0</v>
      </c>
      <c r="L122" s="240">
        <v>0</v>
      </c>
      <c r="M122" s="240">
        <v>0</v>
      </c>
      <c r="N122" s="240">
        <v>0</v>
      </c>
      <c r="O122" s="240">
        <v>153550110</v>
      </c>
      <c r="P122" s="240">
        <v>0</v>
      </c>
      <c r="Q122" s="240">
        <v>0</v>
      </c>
      <c r="R122" s="240">
        <v>0</v>
      </c>
      <c r="S122" s="240">
        <v>153550110</v>
      </c>
      <c r="T122" s="6"/>
      <c r="U122" s="6"/>
    </row>
    <row r="123" spans="1:21" s="76" customFormat="1" ht="13.15" customHeight="1" x14ac:dyDescent="0.2">
      <c r="A123" s="77"/>
      <c r="B123" s="81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3"/>
      <c r="R123" s="83"/>
      <c r="S123" s="84"/>
      <c r="T123" s="6"/>
      <c r="U123" s="6"/>
    </row>
    <row r="124" spans="1:21" s="76" customFormat="1" ht="23.25" customHeight="1" x14ac:dyDescent="0.2">
      <c r="A124" s="77" t="s">
        <v>364</v>
      </c>
      <c r="B124" s="81" t="s">
        <v>353</v>
      </c>
      <c r="C124" s="82"/>
      <c r="D124" s="82">
        <v>153550110</v>
      </c>
      <c r="E124" s="82">
        <v>153550110</v>
      </c>
      <c r="F124" s="82"/>
      <c r="G124" s="82"/>
      <c r="H124" s="82"/>
      <c r="I124" s="82"/>
      <c r="J124" s="82"/>
      <c r="K124" s="82"/>
      <c r="L124" s="82"/>
      <c r="M124" s="82"/>
      <c r="N124" s="82"/>
      <c r="O124" s="82">
        <v>153550110</v>
      </c>
      <c r="P124" s="82">
        <v>0</v>
      </c>
      <c r="Q124" s="83"/>
      <c r="R124" s="83"/>
      <c r="S124" s="84">
        <v>153550110</v>
      </c>
      <c r="T124" s="6"/>
      <c r="U124" s="6"/>
    </row>
    <row r="125" spans="1:21" s="76" customFormat="1" ht="13.15" customHeight="1" x14ac:dyDescent="0.2">
      <c r="A125" s="77"/>
      <c r="B125" s="81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3"/>
      <c r="R125" s="83"/>
      <c r="S125" s="84"/>
      <c r="T125" s="6"/>
      <c r="U125" s="6"/>
    </row>
    <row r="126" spans="1:21" s="76" customFormat="1" ht="24.75" customHeight="1" x14ac:dyDescent="0.2">
      <c r="A126" s="75"/>
      <c r="B126" s="79" t="s">
        <v>372</v>
      </c>
      <c r="C126" s="240">
        <v>0</v>
      </c>
      <c r="D126" s="240">
        <v>140000000</v>
      </c>
      <c r="E126" s="240">
        <v>140000000</v>
      </c>
      <c r="F126" s="240">
        <v>0</v>
      </c>
      <c r="G126" s="240">
        <v>0</v>
      </c>
      <c r="H126" s="240">
        <v>0</v>
      </c>
      <c r="I126" s="240">
        <v>0</v>
      </c>
      <c r="J126" s="240">
        <v>0</v>
      </c>
      <c r="K126" s="240">
        <v>0</v>
      </c>
      <c r="L126" s="240">
        <v>0</v>
      </c>
      <c r="M126" s="240">
        <v>0</v>
      </c>
      <c r="N126" s="240">
        <v>0</v>
      </c>
      <c r="O126" s="240">
        <v>140000000</v>
      </c>
      <c r="P126" s="240">
        <v>0</v>
      </c>
      <c r="Q126" s="240">
        <v>0</v>
      </c>
      <c r="R126" s="240">
        <v>0</v>
      </c>
      <c r="S126" s="240">
        <v>140000000</v>
      </c>
      <c r="T126" s="6"/>
      <c r="U126" s="6"/>
    </row>
    <row r="127" spans="1:21" s="76" customFormat="1" ht="13.15" customHeight="1" x14ac:dyDescent="0.2">
      <c r="A127" s="77"/>
      <c r="B127" s="81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3"/>
      <c r="R127" s="83"/>
      <c r="S127" s="84"/>
      <c r="T127" s="6"/>
      <c r="U127" s="6"/>
    </row>
    <row r="128" spans="1:21" s="76" customFormat="1" ht="23.25" customHeight="1" x14ac:dyDescent="0.2">
      <c r="A128" s="77" t="s">
        <v>365</v>
      </c>
      <c r="B128" s="81" t="s">
        <v>356</v>
      </c>
      <c r="C128" s="82"/>
      <c r="D128" s="82">
        <v>140000000</v>
      </c>
      <c r="E128" s="82">
        <v>140000000</v>
      </c>
      <c r="F128" s="82"/>
      <c r="G128" s="82"/>
      <c r="H128" s="82"/>
      <c r="I128" s="82"/>
      <c r="J128" s="82"/>
      <c r="K128" s="82"/>
      <c r="L128" s="82"/>
      <c r="M128" s="82"/>
      <c r="N128" s="82"/>
      <c r="O128" s="82">
        <v>140000000</v>
      </c>
      <c r="P128" s="82">
        <v>0</v>
      </c>
      <c r="Q128" s="83"/>
      <c r="R128" s="83"/>
      <c r="S128" s="84">
        <v>140000000</v>
      </c>
      <c r="T128" s="6"/>
      <c r="U128" s="6"/>
    </row>
    <row r="129" spans="1:21" s="76" customFormat="1" ht="13.15" customHeight="1" x14ac:dyDescent="0.2">
      <c r="A129" s="77"/>
      <c r="B129" s="81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3"/>
      <c r="R129" s="83"/>
      <c r="S129" s="84"/>
      <c r="T129" s="6"/>
      <c r="U129" s="6"/>
    </row>
    <row r="130" spans="1:21" s="76" customFormat="1" ht="35.25" customHeight="1" x14ac:dyDescent="0.2">
      <c r="A130" s="75"/>
      <c r="B130" s="79" t="s">
        <v>373</v>
      </c>
      <c r="C130" s="240">
        <v>0</v>
      </c>
      <c r="D130" s="240">
        <v>979951791</v>
      </c>
      <c r="E130" s="240">
        <v>979951791</v>
      </c>
      <c r="F130" s="240">
        <v>0</v>
      </c>
      <c r="G130" s="240">
        <v>0</v>
      </c>
      <c r="H130" s="240">
        <v>0</v>
      </c>
      <c r="I130" s="240">
        <v>0</v>
      </c>
      <c r="J130" s="240">
        <v>0</v>
      </c>
      <c r="K130" s="240">
        <v>0</v>
      </c>
      <c r="L130" s="240">
        <v>0</v>
      </c>
      <c r="M130" s="240">
        <v>0</v>
      </c>
      <c r="N130" s="240">
        <v>0</v>
      </c>
      <c r="O130" s="240">
        <v>979951791</v>
      </c>
      <c r="P130" s="240">
        <v>0</v>
      </c>
      <c r="Q130" s="240">
        <v>0</v>
      </c>
      <c r="R130" s="240">
        <v>0</v>
      </c>
      <c r="S130" s="240">
        <v>979951791</v>
      </c>
      <c r="T130" s="6"/>
      <c r="U130" s="6"/>
    </row>
    <row r="131" spans="1:21" s="76" customFormat="1" ht="13.15" customHeight="1" x14ac:dyDescent="0.2">
      <c r="A131" s="77"/>
      <c r="B131" s="81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3"/>
      <c r="R131" s="83"/>
      <c r="S131" s="84"/>
      <c r="T131" s="6"/>
      <c r="U131" s="6"/>
    </row>
    <row r="132" spans="1:21" s="76" customFormat="1" ht="24" customHeight="1" x14ac:dyDescent="0.2">
      <c r="A132" s="77" t="s">
        <v>366</v>
      </c>
      <c r="B132" s="81" t="s">
        <v>357</v>
      </c>
      <c r="C132" s="82"/>
      <c r="D132" s="239">
        <v>50000000</v>
      </c>
      <c r="E132" s="82">
        <v>50000000</v>
      </c>
      <c r="F132" s="82"/>
      <c r="G132" s="82"/>
      <c r="H132" s="82"/>
      <c r="I132" s="82"/>
      <c r="J132" s="82"/>
      <c r="K132" s="82"/>
      <c r="L132" s="82"/>
      <c r="M132" s="82"/>
      <c r="N132" s="82"/>
      <c r="O132" s="82">
        <v>50000000</v>
      </c>
      <c r="P132" s="82">
        <v>0</v>
      </c>
      <c r="Q132" s="83"/>
      <c r="R132" s="83"/>
      <c r="S132" s="84">
        <v>50000000</v>
      </c>
      <c r="T132" s="6"/>
      <c r="U132" s="6"/>
    </row>
    <row r="133" spans="1:21" s="76" customFormat="1" ht="20.25" customHeight="1" x14ac:dyDescent="0.2">
      <c r="A133" s="77" t="s">
        <v>367</v>
      </c>
      <c r="B133" s="81" t="s">
        <v>358</v>
      </c>
      <c r="C133" s="82"/>
      <c r="D133" s="239">
        <v>533614000</v>
      </c>
      <c r="E133" s="82">
        <v>533614000</v>
      </c>
      <c r="F133" s="82"/>
      <c r="G133" s="82"/>
      <c r="H133" s="82"/>
      <c r="I133" s="82"/>
      <c r="J133" s="82"/>
      <c r="K133" s="82"/>
      <c r="L133" s="82"/>
      <c r="M133" s="82"/>
      <c r="N133" s="82"/>
      <c r="O133" s="82">
        <v>533614000</v>
      </c>
      <c r="P133" s="82">
        <v>0</v>
      </c>
      <c r="Q133" s="83"/>
      <c r="R133" s="83"/>
      <c r="S133" s="84">
        <v>533614000</v>
      </c>
      <c r="T133" s="6"/>
      <c r="U133" s="6"/>
    </row>
    <row r="134" spans="1:21" s="76" customFormat="1" ht="13.15" customHeight="1" x14ac:dyDescent="0.2">
      <c r="A134" s="77" t="s">
        <v>368</v>
      </c>
      <c r="B134" s="81" t="s">
        <v>374</v>
      </c>
      <c r="C134" s="82"/>
      <c r="D134" s="82">
        <v>252337791</v>
      </c>
      <c r="E134" s="82">
        <v>252337791</v>
      </c>
      <c r="F134" s="82"/>
      <c r="G134" s="82"/>
      <c r="H134" s="82"/>
      <c r="I134" s="82"/>
      <c r="J134" s="82"/>
      <c r="K134" s="82"/>
      <c r="L134" s="82"/>
      <c r="M134" s="82"/>
      <c r="N134" s="82"/>
      <c r="O134" s="82">
        <v>252337791</v>
      </c>
      <c r="P134" s="82">
        <v>0</v>
      </c>
      <c r="Q134" s="83"/>
      <c r="R134" s="83"/>
      <c r="S134" s="84">
        <v>252337791</v>
      </c>
      <c r="T134" s="6"/>
      <c r="U134" s="6"/>
    </row>
    <row r="135" spans="1:21" s="76" customFormat="1" ht="13.15" customHeight="1" x14ac:dyDescent="0.2">
      <c r="A135" s="77" t="s">
        <v>369</v>
      </c>
      <c r="B135" s="81" t="s">
        <v>359</v>
      </c>
      <c r="C135" s="82"/>
      <c r="D135" s="239">
        <v>144000000</v>
      </c>
      <c r="E135" s="82">
        <v>144000000</v>
      </c>
      <c r="F135" s="82"/>
      <c r="G135" s="82"/>
      <c r="H135" s="82"/>
      <c r="I135" s="82"/>
      <c r="J135" s="82"/>
      <c r="K135" s="82"/>
      <c r="L135" s="82"/>
      <c r="M135" s="82"/>
      <c r="N135" s="82"/>
      <c r="O135" s="82">
        <v>144000000</v>
      </c>
      <c r="P135" s="82">
        <v>0</v>
      </c>
      <c r="Q135" s="83"/>
      <c r="R135" s="83"/>
      <c r="S135" s="84">
        <v>144000000</v>
      </c>
      <c r="T135" s="6"/>
      <c r="U135" s="6"/>
    </row>
    <row r="136" spans="1:21" s="76" customFormat="1" ht="12" x14ac:dyDescent="0.2">
      <c r="A136" s="77"/>
      <c r="B136" s="81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3"/>
      <c r="R136" s="83"/>
      <c r="S136" s="84"/>
      <c r="T136" s="6"/>
      <c r="U136" s="6"/>
    </row>
    <row r="137" spans="1:21" s="76" customFormat="1" ht="22.5" customHeight="1" x14ac:dyDescent="0.2">
      <c r="A137" s="85"/>
      <c r="B137" s="118" t="s">
        <v>378</v>
      </c>
      <c r="C137" s="115">
        <v>0</v>
      </c>
      <c r="D137" s="244">
        <v>332727898</v>
      </c>
      <c r="E137" s="244">
        <v>332727898</v>
      </c>
      <c r="F137" s="244">
        <v>0</v>
      </c>
      <c r="G137" s="244">
        <v>0</v>
      </c>
      <c r="H137" s="244">
        <v>0</v>
      </c>
      <c r="I137" s="244">
        <v>0</v>
      </c>
      <c r="J137" s="244">
        <v>0</v>
      </c>
      <c r="K137" s="244">
        <v>0</v>
      </c>
      <c r="L137" s="244">
        <v>0</v>
      </c>
      <c r="M137" s="116" t="e">
        <v>#REF!</v>
      </c>
      <c r="N137" s="116" t="e">
        <v>#REF!</v>
      </c>
      <c r="O137" s="244">
        <v>332727898</v>
      </c>
      <c r="P137" s="115">
        <v>0</v>
      </c>
      <c r="Q137" s="117"/>
      <c r="R137" s="117"/>
      <c r="S137" s="244">
        <v>332727898</v>
      </c>
      <c r="T137" s="6"/>
      <c r="U137" s="6"/>
    </row>
    <row r="138" spans="1:21" s="80" customFormat="1" ht="15" customHeight="1" x14ac:dyDescent="0.2">
      <c r="A138" s="77" t="s">
        <v>379</v>
      </c>
      <c r="B138" s="81" t="s">
        <v>380</v>
      </c>
      <c r="C138" s="82"/>
      <c r="D138" s="82">
        <v>332727898</v>
      </c>
      <c r="E138" s="82">
        <v>332727898</v>
      </c>
      <c r="F138" s="82"/>
      <c r="G138" s="82"/>
      <c r="H138" s="82"/>
      <c r="I138" s="82"/>
      <c r="J138" s="82"/>
      <c r="K138" s="82"/>
      <c r="L138" s="82"/>
      <c r="M138" s="119"/>
      <c r="N138" s="119"/>
      <c r="O138" s="82">
        <v>332727898</v>
      </c>
      <c r="P138" s="82">
        <v>0</v>
      </c>
      <c r="Q138" s="82"/>
      <c r="R138" s="82"/>
      <c r="S138" s="82">
        <v>332727898</v>
      </c>
      <c r="T138" s="14"/>
      <c r="U138" s="14"/>
    </row>
    <row r="139" spans="1:21" s="76" customFormat="1" ht="12" customHeight="1" x14ac:dyDescent="0.2">
      <c r="A139" s="77"/>
      <c r="B139" s="81"/>
      <c r="C139" s="82"/>
      <c r="D139" s="82"/>
      <c r="E139" s="82">
        <v>0</v>
      </c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103">
        <v>0</v>
      </c>
      <c r="R139" s="83">
        <v>0</v>
      </c>
      <c r="S139" s="84"/>
      <c r="T139" s="6"/>
      <c r="U139" s="6"/>
    </row>
    <row r="140" spans="1:21" s="76" customFormat="1" ht="11.45" hidden="1" customHeight="1" x14ac:dyDescent="0.2">
      <c r="A140" s="77"/>
      <c r="B140" s="81"/>
      <c r="C140" s="82"/>
      <c r="D140" s="82"/>
      <c r="E140" s="82">
        <v>0</v>
      </c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3"/>
      <c r="R140" s="83"/>
      <c r="S140" s="104"/>
      <c r="T140" s="6"/>
      <c r="U140" s="6"/>
    </row>
    <row r="141" spans="1:21" s="76" customFormat="1" ht="11.45" hidden="1" customHeight="1" x14ac:dyDescent="0.2">
      <c r="A141" s="77"/>
      <c r="B141" s="81"/>
      <c r="C141" s="82"/>
      <c r="D141" s="82"/>
      <c r="E141" s="82">
        <v>0</v>
      </c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3"/>
      <c r="R141" s="83"/>
      <c r="S141" s="84"/>
      <c r="T141" s="6"/>
      <c r="U141" s="6"/>
    </row>
    <row r="142" spans="1:21" s="76" customFormat="1" ht="11.45" hidden="1" customHeight="1" x14ac:dyDescent="0.2">
      <c r="A142" s="77"/>
      <c r="B142" s="81"/>
      <c r="C142" s="82"/>
      <c r="D142" s="82"/>
      <c r="E142" s="82">
        <v>0</v>
      </c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3"/>
      <c r="R142" s="83"/>
      <c r="S142" s="84"/>
      <c r="T142" s="6"/>
      <c r="U142" s="6"/>
    </row>
    <row r="143" spans="1:21" ht="13.15" hidden="1" customHeight="1" x14ac:dyDescent="0.2">
      <c r="A143" s="39"/>
      <c r="B143" s="120"/>
      <c r="C143" s="120"/>
      <c r="D143" s="120"/>
      <c r="E143" s="82">
        <v>0</v>
      </c>
      <c r="F143" s="120"/>
      <c r="G143" s="120"/>
      <c r="H143" s="120"/>
      <c r="I143" s="214"/>
      <c r="J143" s="120"/>
      <c r="K143" s="120"/>
      <c r="L143" s="120"/>
      <c r="M143" s="120"/>
      <c r="N143" s="120"/>
      <c r="O143" s="120"/>
      <c r="P143" s="120"/>
      <c r="Q143" s="121"/>
      <c r="R143" s="121"/>
      <c r="S143" s="122"/>
      <c r="T143" s="6"/>
      <c r="U143" s="6"/>
    </row>
    <row r="144" spans="1:21" s="7" customFormat="1" thickBot="1" x14ac:dyDescent="0.25">
      <c r="A144" s="11">
        <v>7</v>
      </c>
      <c r="B144" s="123" t="s">
        <v>52</v>
      </c>
      <c r="C144" s="124">
        <v>0</v>
      </c>
      <c r="D144" s="124">
        <v>0</v>
      </c>
      <c r="E144" s="124">
        <v>0</v>
      </c>
      <c r="F144" s="124"/>
      <c r="G144" s="124">
        <v>0</v>
      </c>
      <c r="H144" s="124">
        <v>0</v>
      </c>
      <c r="I144" s="124">
        <v>0</v>
      </c>
      <c r="J144" s="124">
        <v>0</v>
      </c>
      <c r="K144" s="124">
        <v>0</v>
      </c>
      <c r="L144" s="124">
        <v>0</v>
      </c>
      <c r="M144" s="124">
        <v>0</v>
      </c>
      <c r="N144" s="124">
        <v>0</v>
      </c>
      <c r="O144" s="124">
        <v>0</v>
      </c>
      <c r="P144" s="235">
        <v>0</v>
      </c>
      <c r="Q144" s="234"/>
      <c r="R144" s="125"/>
      <c r="S144" s="125">
        <v>0</v>
      </c>
      <c r="T144" s="6"/>
      <c r="U144" s="6"/>
    </row>
    <row r="145" spans="1:21" ht="13.5" thickBot="1" x14ac:dyDescent="0.25">
      <c r="A145" s="40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6"/>
      <c r="T145" s="6"/>
      <c r="U145" s="6"/>
    </row>
    <row r="146" spans="1:21" ht="13.5" thickBot="1" x14ac:dyDescent="0.25">
      <c r="A146" s="62"/>
      <c r="B146" s="127" t="s">
        <v>53</v>
      </c>
      <c r="C146" s="128">
        <v>116556063584</v>
      </c>
      <c r="D146" s="128">
        <v>332727898</v>
      </c>
      <c r="E146" s="128">
        <v>116888791482</v>
      </c>
      <c r="F146" s="128">
        <v>20053838386</v>
      </c>
      <c r="G146" s="128">
        <v>0</v>
      </c>
      <c r="H146" s="128">
        <v>0</v>
      </c>
      <c r="I146" s="128">
        <v>4539800000</v>
      </c>
      <c r="J146" s="128">
        <v>83957271442</v>
      </c>
      <c r="K146" s="128">
        <v>88497071442</v>
      </c>
      <c r="L146" s="128">
        <v>1741860220</v>
      </c>
      <c r="M146" s="128" t="e">
        <v>#REF!</v>
      </c>
      <c r="N146" s="128" t="e">
        <v>#REF!</v>
      </c>
      <c r="O146" s="128">
        <v>205385862924</v>
      </c>
      <c r="P146" s="128">
        <v>21795698606</v>
      </c>
      <c r="Q146" s="129"/>
      <c r="R146" s="129"/>
      <c r="S146" s="130">
        <v>183590164318</v>
      </c>
      <c r="T146" s="13"/>
      <c r="U146" s="13"/>
    </row>
    <row r="147" spans="1:21" x14ac:dyDescent="0.2">
      <c r="E147" s="13"/>
      <c r="F147" s="13"/>
      <c r="G147" s="13"/>
      <c r="H147" s="13"/>
      <c r="O147" s="13"/>
      <c r="P147" s="13"/>
      <c r="Q147" s="13"/>
      <c r="R147" s="13"/>
      <c r="S147" s="13"/>
    </row>
    <row r="148" spans="1:21" x14ac:dyDescent="0.2">
      <c r="C148" s="236"/>
      <c r="E148" s="13"/>
      <c r="F148" s="13"/>
      <c r="G148" s="13"/>
      <c r="H148" s="13"/>
      <c r="O148" s="13"/>
      <c r="P148" s="13"/>
      <c r="Q148" s="13"/>
      <c r="R148" s="13"/>
      <c r="S148" s="13"/>
    </row>
    <row r="149" spans="1:21" x14ac:dyDescent="0.2">
      <c r="C149" s="37"/>
      <c r="E149" s="13"/>
      <c r="F149" s="13"/>
      <c r="G149" s="13"/>
      <c r="H149" s="13"/>
      <c r="O149" s="13"/>
      <c r="P149" s="13"/>
      <c r="Q149" s="13"/>
      <c r="R149" s="13"/>
      <c r="S149" s="13"/>
    </row>
    <row r="150" spans="1:21" x14ac:dyDescent="0.2">
      <c r="C150" s="37"/>
      <c r="E150" s="13"/>
      <c r="O150" s="13"/>
      <c r="P150" s="13"/>
      <c r="Q150" s="13"/>
      <c r="R150" s="13"/>
      <c r="S150" s="241"/>
    </row>
    <row r="151" spans="1:21" x14ac:dyDescent="0.2">
      <c r="C151" s="37"/>
      <c r="D151" s="41"/>
      <c r="E151" s="141"/>
      <c r="F151" s="243"/>
      <c r="H151" s="41"/>
      <c r="I151" s="41"/>
      <c r="J151" s="41"/>
      <c r="K151" s="41"/>
      <c r="O151" s="13"/>
      <c r="P151" s="13"/>
      <c r="S151" s="241"/>
    </row>
    <row r="152" spans="1:21" x14ac:dyDescent="0.2">
      <c r="C152" s="37"/>
      <c r="D152" s="41"/>
      <c r="E152" s="141"/>
      <c r="F152" s="243"/>
      <c r="H152" s="41"/>
      <c r="I152" s="41"/>
      <c r="J152" s="41"/>
      <c r="K152" s="41"/>
      <c r="O152" s="13"/>
      <c r="S152" s="242"/>
    </row>
    <row r="153" spans="1:21" x14ac:dyDescent="0.2">
      <c r="E153" s="141"/>
      <c r="F153" s="243"/>
      <c r="H153" s="41"/>
      <c r="I153" s="41"/>
      <c r="J153" s="41"/>
      <c r="K153" s="41"/>
    </row>
    <row r="154" spans="1:21" x14ac:dyDescent="0.2">
      <c r="P154" s="237"/>
    </row>
    <row r="155" spans="1:21" x14ac:dyDescent="0.2">
      <c r="P155" s="237"/>
    </row>
    <row r="156" spans="1:21" x14ac:dyDescent="0.2">
      <c r="P156" s="237">
        <f>P154-P155</f>
        <v>0</v>
      </c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35" bottom="0.28000000000000003" header="0.31496062992125984" footer="0.19685039370078741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MAYO 2020</vt:lpstr>
      <vt:lpstr>GASTOS MAYO 2020</vt:lpstr>
      <vt:lpstr>'GASTOS MAYO 2020'!Área_de_impresión</vt:lpstr>
      <vt:lpstr>'INGRESOS MAYO 2020'!Área_de_impresión</vt:lpstr>
      <vt:lpstr>'GASTOS MAYO 2020'!Títulos_a_imprimir</vt:lpstr>
      <vt:lpstr>'INGRESOS MAYO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2020-07-22T14:50:52Z</cp:lastPrinted>
  <dcterms:created xsi:type="dcterms:W3CDTF">2004-01-28T22:51:19Z</dcterms:created>
  <dcterms:modified xsi:type="dcterms:W3CDTF">2020-07-22T14:51:59Z</dcterms:modified>
</cp:coreProperties>
</file>