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C:\Users\PC-1\Desktop\EJECUCIONES\"/>
    </mc:Choice>
  </mc:AlternateContent>
  <bookViews>
    <workbookView xWindow="0" yWindow="0" windowWidth="20490" windowHeight="7620" tabRatio="785" firstSheet="1" activeTab="1"/>
  </bookViews>
  <sheets>
    <sheet name="INGRESOS JUNIO 2021" sheetId="15" r:id="rId1"/>
    <sheet name="INGRESOS JULIO 2021 " sheetId="21" r:id="rId2"/>
    <sheet name="GASTOS JULIO 2021 " sheetId="20" r:id="rId3"/>
  </sheets>
  <externalReferences>
    <externalReference r:id="rId4"/>
  </externalReferences>
  <definedNames>
    <definedName name="_xlnm._FilterDatabase" localSheetId="1" hidden="1">'INGRESOS JULIO 2021 '!$A$6:$H$56</definedName>
    <definedName name="_xlnm.Print_Area" localSheetId="2">'GASTOS JULIO 2021 '!$A$1:$U$125</definedName>
    <definedName name="_xlnm.Print_Area" localSheetId="1">'INGRESOS JULIO 2021 '!$A$1:$H$65</definedName>
    <definedName name="_xlnm.Print_Area" localSheetId="0">'INGRESOS JUNIO 2021'!$B$1:$I$81</definedName>
    <definedName name="_xlnm.Print_Titles" localSheetId="2">'GASTOS JULIO 2021 '!$1:$7</definedName>
    <definedName name="_xlnm.Print_Titles" localSheetId="1">'INGRESOS JULIO 2021 '!$1:$6</definedName>
    <definedName name="_xlnm.Print_Titles" localSheetId="0">'INGRESOS JUNIO 2021'!$1:$6</definedName>
  </definedNames>
  <calcPr calcId="162913"/>
</workbook>
</file>

<file path=xl/calcChain.xml><?xml version="1.0" encoding="utf-8"?>
<calcChain xmlns="http://schemas.openxmlformats.org/spreadsheetml/2006/main">
  <c r="G65" i="21" l="1"/>
  <c r="E65" i="21"/>
  <c r="D65" i="21"/>
  <c r="C65" i="21"/>
  <c r="G56" i="21"/>
  <c r="D56" i="21"/>
  <c r="C56" i="21"/>
  <c r="F56" i="21"/>
  <c r="AE47" i="21"/>
  <c r="S46" i="21"/>
  <c r="S47" i="21"/>
  <c r="AE32" i="21"/>
  <c r="AE31" i="21" l="1"/>
  <c r="AE21" i="21"/>
  <c r="T46" i="21"/>
  <c r="AE26" i="21"/>
  <c r="AE46" i="21"/>
  <c r="F65" i="21"/>
  <c r="H65" i="21" s="1"/>
  <c r="AE20" i="21"/>
  <c r="AE48" i="21"/>
  <c r="E125" i="20"/>
  <c r="D125" i="20"/>
  <c r="F124" i="20"/>
  <c r="F123" i="20"/>
  <c r="F122" i="20"/>
  <c r="AE24" i="21" l="1"/>
  <c r="AE11" i="21"/>
  <c r="AE30" i="21"/>
  <c r="AE12" i="21"/>
  <c r="AE33" i="21"/>
  <c r="AE41" i="21"/>
  <c r="AE22" i="21"/>
  <c r="AE45" i="21"/>
  <c r="AE25" i="21"/>
  <c r="AE23" i="21"/>
  <c r="AF23" i="21" s="1"/>
  <c r="AE29" i="21"/>
  <c r="AE13" i="21"/>
  <c r="H90" i="15"/>
  <c r="H81" i="15"/>
  <c r="H70" i="15"/>
  <c r="H69" i="15" s="1"/>
  <c r="H66" i="15"/>
  <c r="H65" i="15" s="1"/>
  <c r="H64" i="15" s="1"/>
  <c r="H63" i="15" s="1"/>
  <c r="H62" i="15" s="1"/>
  <c r="H60" i="15"/>
  <c r="H59" i="15" s="1"/>
  <c r="H57" i="15"/>
  <c r="H54" i="15"/>
  <c r="H53" i="15"/>
  <c r="H49" i="15"/>
  <c r="H48" i="15"/>
  <c r="H45" i="15"/>
  <c r="H42" i="15"/>
  <c r="H37" i="15"/>
  <c r="H32" i="15"/>
  <c r="H28" i="15"/>
  <c r="H24" i="15"/>
  <c r="H23" i="15" s="1"/>
  <c r="H22" i="15" s="1"/>
  <c r="H17" i="15"/>
  <c r="H14" i="15"/>
  <c r="H12" i="15" s="1"/>
  <c r="AE14" i="21" l="1"/>
  <c r="H52" i="15"/>
  <c r="H51" i="15" s="1"/>
  <c r="H21" i="15" s="1"/>
  <c r="H26" i="15"/>
  <c r="AE40" i="21"/>
  <c r="AE16" i="21"/>
  <c r="AE10" i="21"/>
  <c r="AE28" i="21"/>
  <c r="AE44" i="21"/>
  <c r="H11" i="15"/>
  <c r="AE27" i="21" l="1"/>
  <c r="AE15" i="21"/>
  <c r="AE39" i="21"/>
  <c r="H10" i="15"/>
  <c r="AE38" i="21" l="1"/>
  <c r="H9" i="15"/>
  <c r="AE37" i="21" l="1"/>
  <c r="H8" i="15"/>
  <c r="AG50" i="21" l="1"/>
  <c r="H7" i="15"/>
  <c r="AE49" i="21" l="1"/>
  <c r="H74" i="15"/>
  <c r="F12" i="15"/>
  <c r="E12" i="15"/>
  <c r="G61" i="15" l="1"/>
  <c r="I61" i="15" s="1"/>
  <c r="E60" i="15"/>
  <c r="D12" i="15"/>
  <c r="F90" i="15" l="1"/>
  <c r="E90" i="15"/>
  <c r="D90" i="15"/>
  <c r="G89" i="15"/>
  <c r="G90" i="15" l="1"/>
  <c r="I90" i="15" s="1"/>
  <c r="I89" i="15"/>
  <c r="G68" i="15"/>
  <c r="I68" i="15" s="1"/>
  <c r="G67" i="15"/>
  <c r="I67" i="15" s="1"/>
  <c r="F66" i="15"/>
  <c r="E66" i="15"/>
  <c r="D66" i="15"/>
  <c r="G56" i="15"/>
  <c r="I56" i="15" s="1"/>
  <c r="G55" i="15"/>
  <c r="I55" i="15" s="1"/>
  <c r="F54" i="15"/>
  <c r="E54" i="15"/>
  <c r="D54" i="15"/>
  <c r="G47" i="15"/>
  <c r="I47" i="15" s="1"/>
  <c r="G46" i="15"/>
  <c r="I46" i="15" s="1"/>
  <c r="F45" i="15"/>
  <c r="E45" i="15"/>
  <c r="D45" i="15"/>
  <c r="G44" i="15"/>
  <c r="I44" i="15" s="1"/>
  <c r="G43" i="15"/>
  <c r="I43" i="15" s="1"/>
  <c r="F42" i="15"/>
  <c r="E42" i="15"/>
  <c r="D42" i="15"/>
  <c r="G41" i="15"/>
  <c r="I41" i="15" s="1"/>
  <c r="G40" i="15"/>
  <c r="I40" i="15" s="1"/>
  <c r="G39" i="15"/>
  <c r="I39" i="15" s="1"/>
  <c r="G38" i="15"/>
  <c r="I38" i="15" s="1"/>
  <c r="F37" i="15"/>
  <c r="E37" i="15"/>
  <c r="D37" i="15"/>
  <c r="G36" i="15"/>
  <c r="I36" i="15" s="1"/>
  <c r="G35" i="15"/>
  <c r="I35" i="15" s="1"/>
  <c r="G34" i="15"/>
  <c r="I34" i="15" s="1"/>
  <c r="G33" i="15"/>
  <c r="I33" i="15" s="1"/>
  <c r="F32" i="15"/>
  <c r="E32" i="15"/>
  <c r="D32" i="15"/>
  <c r="G31" i="15"/>
  <c r="I31" i="15" s="1"/>
  <c r="G30" i="15"/>
  <c r="I30" i="15" s="1"/>
  <c r="G29" i="15"/>
  <c r="I29" i="15" s="1"/>
  <c r="F28" i="15"/>
  <c r="E28" i="15"/>
  <c r="D28" i="15"/>
  <c r="G20" i="15"/>
  <c r="I20" i="15" s="1"/>
  <c r="G19" i="15"/>
  <c r="I19" i="15" s="1"/>
  <c r="G18" i="15"/>
  <c r="I18" i="15" s="1"/>
  <c r="D17" i="15"/>
  <c r="G16" i="15"/>
  <c r="I16" i="15" s="1"/>
  <c r="G15" i="15"/>
  <c r="I15" i="15" s="1"/>
  <c r="G14" i="15"/>
  <c r="I14" i="15" s="1"/>
  <c r="G13" i="15"/>
  <c r="I13" i="15" s="1"/>
  <c r="G54" i="15" l="1"/>
  <c r="I54" i="15" s="1"/>
  <c r="G42" i="15"/>
  <c r="I42" i="15" s="1"/>
  <c r="G66" i="15"/>
  <c r="I66" i="15" s="1"/>
  <c r="D26" i="15"/>
  <c r="G12" i="15"/>
  <c r="I12" i="15" s="1"/>
  <c r="E26" i="15"/>
  <c r="F26" i="15"/>
  <c r="G45" i="15"/>
  <c r="I45" i="15" s="1"/>
  <c r="G37" i="15"/>
  <c r="I37" i="15" s="1"/>
  <c r="G28" i="15"/>
  <c r="I28" i="15" s="1"/>
  <c r="G32" i="15"/>
  <c r="I32" i="15" s="1"/>
  <c r="G17" i="15"/>
  <c r="I17" i="15" s="1"/>
  <c r="F11" i="15" l="1"/>
  <c r="F10" i="15" s="1"/>
  <c r="F9" i="15" s="1"/>
  <c r="E11" i="15"/>
  <c r="E10" i="15" s="1"/>
  <c r="E9" i="15" s="1"/>
  <c r="F24" i="15"/>
  <c r="F23" i="15" s="1"/>
  <c r="F22" i="15" s="1"/>
  <c r="E24" i="15"/>
  <c r="E23" i="15" s="1"/>
  <c r="E22" i="15" s="1"/>
  <c r="F49" i="15"/>
  <c r="F48" i="15" s="1"/>
  <c r="E49" i="15"/>
  <c r="E48" i="15" s="1"/>
  <c r="F57" i="15"/>
  <c r="E57" i="15"/>
  <c r="G53" i="15"/>
  <c r="I53" i="15" s="1"/>
  <c r="F53" i="15"/>
  <c r="E53" i="15"/>
  <c r="G65" i="15"/>
  <c r="D59" i="15"/>
  <c r="G60" i="15"/>
  <c r="I60" i="15" s="1"/>
  <c r="E59" i="15"/>
  <c r="G58" i="15"/>
  <c r="I58" i="15" s="1"/>
  <c r="G50" i="15"/>
  <c r="I50" i="15" s="1"/>
  <c r="G25" i="15"/>
  <c r="I25" i="15" s="1"/>
  <c r="D49" i="15"/>
  <c r="D48" i="15" s="1"/>
  <c r="D65" i="15"/>
  <c r="D64" i="15" s="1"/>
  <c r="D63" i="15" s="1"/>
  <c r="D62" i="15" s="1"/>
  <c r="D53" i="15"/>
  <c r="D57" i="15"/>
  <c r="D24" i="15"/>
  <c r="D23" i="15" s="1"/>
  <c r="D11" i="15"/>
  <c r="D10" i="15" s="1"/>
  <c r="D9" i="15" s="1"/>
  <c r="G64" i="15" l="1"/>
  <c r="I65" i="15"/>
  <c r="G57" i="15"/>
  <c r="I57" i="15" s="1"/>
  <c r="F52" i="15"/>
  <c r="F51" i="15" s="1"/>
  <c r="E52" i="15"/>
  <c r="E51" i="15" s="1"/>
  <c r="E21" i="15" s="1"/>
  <c r="D52" i="15"/>
  <c r="D51" i="15" s="1"/>
  <c r="G59" i="15"/>
  <c r="I59" i="15" s="1"/>
  <c r="G52" i="15" l="1"/>
  <c r="I52" i="15" s="1"/>
  <c r="G63" i="15"/>
  <c r="I64" i="15"/>
  <c r="G51" i="15"/>
  <c r="I51" i="15" s="1"/>
  <c r="G62" i="15" l="1"/>
  <c r="I62" i="15" s="1"/>
  <c r="I63" i="15"/>
  <c r="G73" i="15" l="1"/>
  <c r="I73" i="15" s="1"/>
  <c r="G72" i="15"/>
  <c r="I72" i="15" s="1"/>
  <c r="G71" i="15"/>
  <c r="I71" i="15" s="1"/>
  <c r="F21" i="15" l="1"/>
  <c r="F8" i="15" s="1"/>
  <c r="F7" i="15" s="1"/>
  <c r="F70" i="15" l="1"/>
  <c r="F69" i="15" s="1"/>
  <c r="F63" i="15"/>
  <c r="F74" i="15" l="1"/>
  <c r="D81" i="15" l="1"/>
  <c r="G79" i="15"/>
  <c r="G78" i="15"/>
  <c r="E81" i="15" l="1"/>
  <c r="G81" i="15"/>
  <c r="G24" i="15" l="1"/>
  <c r="I24" i="15" l="1"/>
  <c r="G23" i="15"/>
  <c r="I23" i="15" s="1"/>
  <c r="G27" i="15"/>
  <c r="I27" i="15" s="1"/>
  <c r="G26" i="15" l="1"/>
  <c r="I26" i="15" s="1"/>
  <c r="AF66" i="15" l="1"/>
  <c r="AF65" i="15"/>
  <c r="AF64" i="15"/>
  <c r="AF62" i="15"/>
  <c r="AF52" i="15"/>
  <c r="T71" i="15" l="1"/>
  <c r="U71" i="15" s="1"/>
  <c r="T72" i="15"/>
  <c r="E63" i="15" l="1"/>
  <c r="AF37" i="15" l="1"/>
  <c r="AF72" i="15"/>
  <c r="AF71" i="15"/>
  <c r="E70" i="15"/>
  <c r="E69" i="15" s="1"/>
  <c r="D70" i="15"/>
  <c r="D69" i="15" s="1"/>
  <c r="AF50" i="15"/>
  <c r="G49" i="15"/>
  <c r="AF45" i="15"/>
  <c r="AF42" i="15"/>
  <c r="AF32" i="15"/>
  <c r="G48" i="15" l="1"/>
  <c r="I48" i="15" s="1"/>
  <c r="I49" i="15"/>
  <c r="AF49" i="15" s="1"/>
  <c r="AF27" i="15"/>
  <c r="AF63" i="15"/>
  <c r="AF28" i="15"/>
  <c r="AG37" i="15"/>
  <c r="AF54" i="15"/>
  <c r="AF57" i="15"/>
  <c r="AF58" i="15"/>
  <c r="AF73" i="15"/>
  <c r="AF59" i="15"/>
  <c r="G70" i="15"/>
  <c r="D22" i="15"/>
  <c r="D21" i="15" s="1"/>
  <c r="D8" i="15" s="1"/>
  <c r="G69" i="15" l="1"/>
  <c r="I69" i="15" s="1"/>
  <c r="I70" i="15"/>
  <c r="AF70" i="15" s="1"/>
  <c r="D7" i="15"/>
  <c r="D74" i="15" s="1"/>
  <c r="D76" i="15" s="1"/>
  <c r="G21" i="15"/>
  <c r="I21" i="15" s="1"/>
  <c r="AF48" i="15"/>
  <c r="AF53" i="15"/>
  <c r="AF17" i="15" l="1"/>
  <c r="AF21" i="15"/>
  <c r="AF69" i="15"/>
  <c r="AF51" i="15" l="1"/>
  <c r="G11" i="15" l="1"/>
  <c r="I11" i="15" s="1"/>
  <c r="E8" i="15"/>
  <c r="E7" i="15" s="1"/>
  <c r="E74" i="15" s="1"/>
  <c r="AF23" i="15"/>
  <c r="G22" i="15"/>
  <c r="I22" i="15" l="1"/>
  <c r="G10" i="15"/>
  <c r="I10" i="15" s="1"/>
  <c r="AF11" i="15"/>
  <c r="AF22" i="15" l="1"/>
  <c r="G9" i="15"/>
  <c r="I9" i="15" s="1"/>
  <c r="AF10" i="15"/>
  <c r="AF12" i="15"/>
  <c r="G8" i="15" l="1"/>
  <c r="I8" i="15" s="1"/>
  <c r="G7" i="15" l="1"/>
  <c r="I7" i="15" s="1"/>
  <c r="G74" i="15" l="1"/>
  <c r="I74" i="15" s="1"/>
  <c r="AH75" i="15" s="1"/>
  <c r="AF74" i="15" l="1"/>
  <c r="G76" i="15"/>
</calcChain>
</file>

<file path=xl/sharedStrings.xml><?xml version="1.0" encoding="utf-8"?>
<sst xmlns="http://schemas.openxmlformats.org/spreadsheetml/2006/main" count="473" uniqueCount="310">
  <si>
    <t>NIVEL RENTISTICO</t>
  </si>
  <si>
    <t>Multas y sanciones</t>
  </si>
  <si>
    <t>Donaciones</t>
  </si>
  <si>
    <t>APORTES DE LA NACION</t>
  </si>
  <si>
    <t>Funcionamiento</t>
  </si>
  <si>
    <t>CONCEPTO</t>
  </si>
  <si>
    <t>RECURSOS PROPIOS
$</t>
  </si>
  <si>
    <t>RECURSOS DE LA NACION 
$</t>
  </si>
  <si>
    <t>GASTOS DE PERSONAL</t>
  </si>
  <si>
    <t>Sentencias y Conciliaciones</t>
  </si>
  <si>
    <t>TOTAL GASTOS DE FUNCIONAMIENTO</t>
  </si>
  <si>
    <t>TOTAL SERVICIO DE LA DEUDA</t>
  </si>
  <si>
    <t xml:space="preserve">TOTAL PRESUPUESTO  </t>
  </si>
  <si>
    <t>CORPORACION AUTONOMA REGIONAL DEL MAGDALENA "CORPAMAG"</t>
  </si>
  <si>
    <t>PROGRAMA 4. GESTIÓN INTEGRAL DEL RECURSO HIDRICO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</si>
  <si>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</si>
  <si>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</si>
  <si>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</si>
  <si>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</si>
  <si>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</si>
  <si>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</si>
  <si>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ANEXO 5-1</t>
  </si>
  <si>
    <t>INFORME PRESUPUESTAL DE INGRESOS</t>
  </si>
  <si>
    <t>PRESUPUESTO INICIAL</t>
  </si>
  <si>
    <t>PRESUPUESTO DEFINITIVO</t>
  </si>
  <si>
    <t>Sobretasa ambiental al impuesto predial</t>
  </si>
  <si>
    <t>Funcionamiento- Gastos Generales</t>
  </si>
  <si>
    <t>Funcionamiento- Transferencias</t>
  </si>
  <si>
    <t>Funcionamiento -Gastos de Personal</t>
  </si>
  <si>
    <t>TOTAL INVERSION</t>
  </si>
  <si>
    <t xml:space="preserve"> </t>
  </si>
  <si>
    <t>OGLIGACIONES</t>
  </si>
  <si>
    <t>PAGO</t>
  </si>
  <si>
    <t>OBLIGACIONES</t>
  </si>
  <si>
    <t>Convenio Palermo Soc.Portuaria 1-2020</t>
  </si>
  <si>
    <t>Convenio Puertos 2-2020</t>
  </si>
  <si>
    <t>TOTAL INVERSION  PLAN DE ACCCION INSTITUCIONAL 2020-2023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</si>
  <si>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</si>
  <si>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</si>
  <si>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</si>
  <si>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</si>
  <si>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</si>
  <si>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</si>
  <si>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</si>
  <si>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</si>
  <si>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</si>
  <si>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</si>
  <si>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</si>
  <si>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</si>
  <si>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</si>
  <si>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</si>
  <si>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</si>
  <si>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</si>
  <si>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</si>
  <si>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</si>
  <si>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</si>
  <si>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</si>
  <si>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</si>
  <si>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</si>
  <si>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3202-0900-04 R20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</si>
  <si>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</si>
  <si>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</si>
  <si>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</si>
  <si>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</si>
  <si>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</si>
  <si>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</si>
  <si>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</si>
  <si>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 xml:space="preserve">6.4 Implementación de acciones para la reducción del riesgo. </t>
  </si>
  <si>
    <t>8.1 Ordenamiento y manejo integral del terriorio marino costero.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</si>
  <si>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</si>
  <si>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</si>
  <si>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</si>
  <si>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</si>
  <si>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</si>
  <si>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</si>
  <si>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</si>
  <si>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</si>
  <si>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3207-0900-01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</si>
  <si>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</si>
  <si>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</si>
  <si>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</si>
  <si>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</si>
  <si>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</si>
  <si>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</si>
  <si>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8. GESTIÓN INTEGRAL DE MARES, COSTAS Y RECURSOS ACUÁTICOS  </t>
  </si>
  <si>
    <t xml:space="preserve">PROGRAMA 9. FORTALECIMIENTO DE LA GESTIÓN Y DIRECCIÓN DEL SECTOR AMBIENTE Y DESARROLLO SOSTENIBLE </t>
  </si>
  <si>
    <t>9.3 Gestión de las comunicacionales.</t>
  </si>
  <si>
    <t>PROGRAMA 6. ORDENAMIENTO AMBIENTAL TERRITORIAL</t>
  </si>
  <si>
    <t>PROGRAMA 7. GESTIÓN DEL CAMBIO CLIMATÍCO PARA UN DESARROLLO BAJO EN CARBONO Y RESILIENTE AL CLIMA</t>
  </si>
  <si>
    <t>1.1 Implementación de la política de educación ambiental</t>
  </si>
  <si>
    <t xml:space="preserve">           VIVIANA DE LA ROSA CARPIO</t>
  </si>
  <si>
    <t xml:space="preserve">                      REVISOR FISCAL</t>
  </si>
  <si>
    <t xml:space="preserve">                         TP-166603-T</t>
  </si>
  <si>
    <t>Funcionamiento - Gtos Personal Desc. Nom</t>
  </si>
  <si>
    <t>Funcionamiento- Gastos Generales Reserva</t>
  </si>
  <si>
    <t>MODIFICACIONES (ADICIONES)</t>
  </si>
  <si>
    <t>MODIFICACIONES (REDUCCIONES)</t>
  </si>
  <si>
    <t>VIGENCIA 2021</t>
  </si>
  <si>
    <t>3201-0900-05 R20</t>
  </si>
  <si>
    <t>Gestion sostenible del suelo</t>
  </si>
  <si>
    <t>3205-0900-01 R20</t>
  </si>
  <si>
    <t>3206-0900-01 R20</t>
  </si>
  <si>
    <t>Implementacion de lineamientos para el cambio climatico</t>
  </si>
  <si>
    <t>3207-0900-02 R20</t>
  </si>
  <si>
    <t>Sostenibilidad de los servicios ecositemicos marinos y costeros</t>
  </si>
  <si>
    <t xml:space="preserve">Incorporacion de la dimnesion ambiental en intrumentos de planificación del departamento </t>
  </si>
  <si>
    <t>ADICIONES</t>
  </si>
  <si>
    <t>REDUCCIONES</t>
  </si>
  <si>
    <t>INGRESOS PENDIENTES 2020</t>
  </si>
  <si>
    <t>TOTAL INGRESOS VIGENCIA 2021</t>
  </si>
  <si>
    <t>TOTAL INGRESOS VIGENCIA 2020</t>
  </si>
  <si>
    <t>EJECUCION PRESUPUESTAL DE INGRESOS - JUNIO 2021</t>
  </si>
  <si>
    <t>2.1.1 R 20</t>
  </si>
  <si>
    <t>2.1.1 R 21</t>
  </si>
  <si>
    <t>01 R 10</t>
  </si>
  <si>
    <t>2.1.2</t>
  </si>
  <si>
    <t>Adquisición de bienes y servicios</t>
  </si>
  <si>
    <t>Adquisición de activos no financieros</t>
  </si>
  <si>
    <t>2.1.2.01 R 20</t>
  </si>
  <si>
    <t>02 R 10</t>
  </si>
  <si>
    <t>2.1.2.01 R 21</t>
  </si>
  <si>
    <t>02-02 R 10</t>
  </si>
  <si>
    <t>Adquisición Diferentes de activos</t>
  </si>
  <si>
    <t>Adquisiciones diferentes de activos</t>
  </si>
  <si>
    <t>2.1.2.02 R 20</t>
  </si>
  <si>
    <t>2.1.2.02 R 21</t>
  </si>
  <si>
    <t>2.1.3</t>
  </si>
  <si>
    <t>Transferencias corrientes</t>
  </si>
  <si>
    <t>A organizaciones nacionales</t>
  </si>
  <si>
    <t>2.1.3.04 R 20</t>
  </si>
  <si>
    <t>2.1.3.05 R 20</t>
  </si>
  <si>
    <t>A entidades del gobierno</t>
  </si>
  <si>
    <t>Prestaciones para cubrir riesgos sociales</t>
  </si>
  <si>
    <t>2.1.8</t>
  </si>
  <si>
    <t>Gastos por tributos, multas, sanciones e intereses de mora</t>
  </si>
  <si>
    <t>Impuestos</t>
  </si>
  <si>
    <t>Contribuciones</t>
  </si>
  <si>
    <t>2.1.8.01 R 20</t>
  </si>
  <si>
    <t>2.1.8.04 R 20</t>
  </si>
  <si>
    <t>2.1.3.07 R 20</t>
  </si>
  <si>
    <t>2.1.3.13 R 20</t>
  </si>
  <si>
    <t>08 R 10</t>
  </si>
  <si>
    <t>08-01 R 10</t>
  </si>
  <si>
    <t>08-04 R 10</t>
  </si>
  <si>
    <t>Cuota de Fiscalización y Auditaje</t>
  </si>
  <si>
    <t>RECAUDO  A JUNIO-2021</t>
  </si>
  <si>
    <t>Convenio INVIAS 776 de 2021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</si>
  <si>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</si>
  <si>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</si>
  <si>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</si>
  <si>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</si>
  <si>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</si>
  <si>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</si>
  <si>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</si>
  <si>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</si>
  <si>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</si>
  <si>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</si>
  <si>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</si>
  <si>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1.1.01.01.014.02</t>
  </si>
  <si>
    <t>Sobretasa ambiental - Rural</t>
  </si>
  <si>
    <t>1.1.02</t>
  </si>
  <si>
    <t>Ingresos no tributarios</t>
  </si>
  <si>
    <t>1.1.02.01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</si>
  <si>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</si>
  <si>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</si>
  <si>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</si>
  <si>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</si>
  <si>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</si>
  <si>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</si>
  <si>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</si>
  <si>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</si>
  <si>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</si>
  <si>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</si>
  <si>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</si>
  <si>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</si>
  <si>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1.1.02.02.055</t>
  </si>
  <si>
    <t>Tasa por el uso del agua</t>
  </si>
  <si>
    <t>1.1.02.02.088</t>
  </si>
  <si>
    <t>Tasa retributiva</t>
  </si>
  <si>
    <t>1.1.02.02.089</t>
  </si>
  <si>
    <t>Tasa por aprovechamiento forestal</t>
  </si>
  <si>
    <t>1.1.02.02.110</t>
  </si>
  <si>
    <t>Sobretasa ambiental - Peajes</t>
  </si>
  <si>
    <t>1.1.02.03</t>
  </si>
  <si>
    <t>Multas, sanciones e intereses de mora</t>
  </si>
  <si>
    <t>1.1.02.03.001</t>
  </si>
  <si>
    <t>1.1.02.03.001.22</t>
  </si>
  <si>
    <t>Multas ambientales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</si>
  <si>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</si>
  <si>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</si>
  <si>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</si>
  <si>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</si>
  <si>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</si>
  <si>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</si>
  <si>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</si>
  <si>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</si>
  <si>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1.1.02.06.003.03</t>
  </si>
  <si>
    <t>Participación en multas, sanciones e intereses de mora</t>
  </si>
  <si>
    <t>1.1.02.06.003.03.03</t>
  </si>
  <si>
    <t>1.1.02.06.006</t>
  </si>
  <si>
    <t>Transferencias de otras entidades del gobierno general</t>
  </si>
  <si>
    <t>1.1.02.06.006.06</t>
  </si>
  <si>
    <t>Otras unidades de gobierno</t>
  </si>
  <si>
    <t>Recursos de capital</t>
  </si>
  <si>
    <t>1.2.08</t>
  </si>
  <si>
    <t>Transferencias de capital</t>
  </si>
  <si>
    <t>1.2.08.01</t>
  </si>
  <si>
    <t>1.2.08.01.003</t>
  </si>
  <si>
    <t>Del sector privado</t>
  </si>
  <si>
    <t>1.2.08.01.003.01</t>
  </si>
  <si>
    <t xml:space="preserve">No condicionadas a la adquisición de un activo </t>
  </si>
  <si>
    <t>1.2</t>
  </si>
  <si>
    <t xml:space="preserve">Participación de intereses de mora  al porcentaje de recaudo del impuesto predial </t>
  </si>
  <si>
    <t>1.1.01.01.014.01.01</t>
  </si>
  <si>
    <t>Sobretasa ambiental - Urbano - vigencia actual</t>
  </si>
  <si>
    <t>1.1.01.01.014.01.02</t>
  </si>
  <si>
    <t>Sobretasa ambiental - Urbano - vigencias anteriores</t>
  </si>
  <si>
    <t>1.1.01.01.014.01.03</t>
  </si>
  <si>
    <t>Sobretasa ambiental - Urbano - rendimientos financieros</t>
  </si>
  <si>
    <t>1.1.01.01.014.01.04</t>
  </si>
  <si>
    <t>Sobretasa ambiental - Urbano -  intereses de mora</t>
  </si>
  <si>
    <t>1.1.01.01.014.02.01</t>
  </si>
  <si>
    <t>Sobretasa ambiental - Rural - vigencia actual</t>
  </si>
  <si>
    <t>1.1.01.01.014.02.02</t>
  </si>
  <si>
    <t>Sobretasa ambiental - Rural - vigencias anteriores</t>
  </si>
  <si>
    <t>1.1.01.01.014.02.03</t>
  </si>
  <si>
    <t>Sobretasa ambiental - Rural - vigencias anteriores intereses de mora</t>
  </si>
  <si>
    <t>1.1.02.02.037.01</t>
  </si>
  <si>
    <t>Seguimiento a licencias y trámites ambientales - vigencia actual</t>
  </si>
  <si>
    <t>1.1.02.02.037.02</t>
  </si>
  <si>
    <t>Seguimiento a licencias y trámites ambientales - vigencias anteiores</t>
  </si>
  <si>
    <t>1.1.02.02.037.03</t>
  </si>
  <si>
    <t>Seguimiento a licencias y trámites ambientales - intereses de mora</t>
  </si>
  <si>
    <t>1.1.02.02.055.01</t>
  </si>
  <si>
    <t>Tasa por el uso del agua - vigencia actual</t>
  </si>
  <si>
    <t>1.1.02.02.055.02</t>
  </si>
  <si>
    <t>Tasa por el uso del agua - vigencias anteriores</t>
  </si>
  <si>
    <t>1.1.02.02.055.03</t>
  </si>
  <si>
    <t>Tasa por el uso del agua - rendimientos financieros</t>
  </si>
  <si>
    <t>1.1.02.02.055.04</t>
  </si>
  <si>
    <t>Tasa por el uso del agua - intereses de mora</t>
  </si>
  <si>
    <t>1.1.02.02.088.01</t>
  </si>
  <si>
    <t>Tasa retributiva - vigencia actual</t>
  </si>
  <si>
    <t>1.1.02.02.088.02</t>
  </si>
  <si>
    <t>Tasa retributiva - vigencias anteriores</t>
  </si>
  <si>
    <t>1.1.02.02.088.03</t>
  </si>
  <si>
    <t>Tasa retributiva - rendimientos financieros</t>
  </si>
  <si>
    <t>1.1.02.02.088.04</t>
  </si>
  <si>
    <t>Tasa retributiva - intereses de mora</t>
  </si>
  <si>
    <t>1.1.02.02.089.01</t>
  </si>
  <si>
    <t>Tasa por aprovechamiento forestal - vigenica actual</t>
  </si>
  <si>
    <t>1.1.02.02.089.02</t>
  </si>
  <si>
    <t>Tasa por aprovechamiento forestal  - rendimientos financieros</t>
  </si>
  <si>
    <t>1.1.02.02.110.01</t>
  </si>
  <si>
    <t>Sobretasa ambiental - Peajes - vigencia</t>
  </si>
  <si>
    <t>1.1.02.02.110.02</t>
  </si>
  <si>
    <t>Sobretasa ambiental - Peajes -reendimientos financieros</t>
  </si>
  <si>
    <t>1.1.02.06.003.01.14.01</t>
  </si>
  <si>
    <t>Participación ambiental del recaudo del impuesto predial - vig. Actual</t>
  </si>
  <si>
    <t>1.1.02.06.003.01.14.02</t>
  </si>
  <si>
    <t>Participación ambiental del recaudo del impuesto predial - vig. Anterior</t>
  </si>
  <si>
    <t>1.2.08.01.003.01.01</t>
  </si>
  <si>
    <t>1.2.08.01.003.01.02</t>
  </si>
  <si>
    <t>1-02-6-01-03-03-01</t>
  </si>
  <si>
    <t>Asiganación para la Inversión Regional - Departamentos</t>
  </si>
  <si>
    <t>TOTAL INGRESOS REGALIAS VIGENCIA 2021</t>
  </si>
  <si>
    <t>1.1.02.06.006.06.01</t>
  </si>
  <si>
    <t>EJECUCION PRESUPUESTAL DE INGRESOS - RECURSOS REGALIAS-  JUNIO 2021</t>
  </si>
  <si>
    <t>RECURSOS NACION
$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</si>
  <si>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</si>
  <si>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</si>
  <si>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</si>
  <si>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</si>
  <si>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</si>
  <si>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</si>
  <si>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TOTAL PRESUPUESTO  REGALIAS 2021</t>
  </si>
  <si>
    <t>% RECAUDO</t>
  </si>
  <si>
    <t>EJECUCION PRESUPUESTAL JULIO 2021</t>
  </si>
  <si>
    <t>3208-0900-01 R21</t>
  </si>
  <si>
    <t>3208-0900-02 R21</t>
  </si>
  <si>
    <t>3299-0900-01 R21</t>
  </si>
  <si>
    <t>3299-0900-02 R21</t>
  </si>
  <si>
    <t>3299-0900-03 R21</t>
  </si>
  <si>
    <t>3201-0900-04 R21</t>
  </si>
  <si>
    <t>3201-0900-01 R21</t>
  </si>
  <si>
    <t>3201-0900-06 R21</t>
  </si>
  <si>
    <t>3202-0900-01 R21</t>
  </si>
  <si>
    <t>3202-0900-02 R21</t>
  </si>
  <si>
    <t>3202-0900-04 R21</t>
  </si>
  <si>
    <t>3203-0900-01 R-21</t>
  </si>
  <si>
    <t>3203-0900-02 R-21</t>
  </si>
  <si>
    <t>3206-0900-02 R21</t>
  </si>
  <si>
    <t>3.1 Restauración de ecosistemas y áreas degradadas. Pago Exigible Vigencias Expiradas-Otras obras de ingeniería civil</t>
  </si>
  <si>
    <t>3.4 Áreas protegidas y otras estrategías complementarias para la conservación.-Pago Exigible Vigencias Expiradas-Serv.Prestados a las empresas y serv.de producción</t>
  </si>
  <si>
    <t>7.2 Implementación de estrategias para adaptación al cambio climático.-Pago Exigible Vigencias Expiradas-Serv.prestados a las empresas y Serv.de producción</t>
  </si>
  <si>
    <t>4.2 Regulación del uso y manejo del recurso hídrico.-Pago Exigible Vigencias Expiradas-Servicios prestados a las empresas y servicios de producción</t>
  </si>
  <si>
    <t>3.3 Recuperación, mantenimiento y conservación de la Ciénaga Grande de Santa Marta - CGSM.-Pago Exigible Vigencias Expiradas-Otras obras de ingeniería civil</t>
  </si>
  <si>
    <t>PAGO PASIVO VIGENCIAS EXPIRADAS</t>
  </si>
  <si>
    <t>113-900-999 R20</t>
  </si>
  <si>
    <t>RECAUDO  A JULIO-2021</t>
  </si>
  <si>
    <t>EJECUCION PRESUPUESTAL DE INGRESOS - RECURSOS REGALIAS-  JULIO 2021</t>
  </si>
  <si>
    <t>EJECUCION PRESUPUESTAL DE INGRESOS - JULIO 2021</t>
  </si>
  <si>
    <t>EJECUCION PRESUPUESTAL - RECURSOS REGALIAS JULIO 2021</t>
  </si>
  <si>
    <t>ADICIONES CREDITOS</t>
  </si>
  <si>
    <t>REDUCCIONES CONTRACREDITOS</t>
  </si>
  <si>
    <t>TOTAL RECURSOS 
(PROPIOS - NACION)
$</t>
  </si>
  <si>
    <t>3.4 Áreas protegidas y otras estrategías complementarias para la conservación.-Serv. Prestados a las empresas y serv.de producción.</t>
  </si>
  <si>
    <t>3.4 Áreas protegidas y otras estrategías complementarias para la conservación.-Pago Exigible Vigencias Expiradas-Serv.Prestados a las empresas y serv.de producción.</t>
  </si>
  <si>
    <t>1.1.02.06.006.06.02</t>
  </si>
  <si>
    <t>Convenio CORPOCESAR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</si>
</sst>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\ _€_-;\-* #,##0\ _€_-;_-* &quot;-&quot;\ _€_-;_-@_-"/>
    <numFmt numFmtId="167" formatCode="_-* #,##0.00\ _€_-;\-* #,##0.00\ _€_-;_-* &quot;-&quot;??\ _€_-;_-@_-"/>
    <numFmt numFmtId="168" formatCode="_ * #,##0.00_ ;_ * \-#,##0.00_ ;_ * &quot;-&quot;??_ ;_ @_ "/>
    <numFmt numFmtId="169" formatCode="_ * #,##0_ ;_ * \-#,##0_ ;_ * &quot;-&quot;??_ ;_ @_ "/>
    <numFmt numFmtId="170" formatCode="_(* #,##0_);_(* \(#,##0\);_(* &quot;-&quot;??_);_(@_)"/>
    <numFmt numFmtId="171" formatCode="&quot;$&quot;\ #,##0;&quot;$&quot;\ \-#,##0"/>
    <numFmt numFmtId="172" formatCode="_ &quot;$&quot;\ * #,##0.00_ ;_ &quot;$&quot;\ * \-#,##0.00_ ;_ &quot;$&quot;\ * &quot;-&quot;??_ ;_ @_ "/>
  </numFmts>
  <fonts count="15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0">
    <xf numFmtId="0" fontId="0" fillId="0" borderId="0"/>
    <xf numFmtId="165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232">
    <xf numFmtId="0" fontId="0" fillId="0" borderId="0" xfId="0"/>
    <xf numFmtId="0" fontId="4" fillId="0" borderId="0" xfId="0" applyFont="1"/>
    <xf numFmtId="0" fontId="7" fillId="0" borderId="0" xfId="0" applyFont="1"/>
    <xf numFmtId="165" fontId="4" fillId="0" borderId="0" xfId="0" applyNumberFormat="1" applyFont="1"/>
    <xf numFmtId="0" fontId="1" fillId="3" borderId="0" xfId="0" applyFont="1" applyFill="1"/>
    <xf numFmtId="169" fontId="4" fillId="3" borderId="0" xfId="0" applyNumberFormat="1" applyFont="1" applyFill="1"/>
    <xf numFmtId="0" fontId="4" fillId="3" borderId="0" xfId="0" applyFont="1" applyFill="1"/>
    <xf numFmtId="0" fontId="7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69" fontId="1" fillId="3" borderId="0" xfId="0" applyNumberFormat="1" applyFont="1" applyFill="1"/>
    <xf numFmtId="168" fontId="4" fillId="0" borderId="0" xfId="1" applyNumberFormat="1" applyFont="1"/>
    <xf numFmtId="0" fontId="7" fillId="0" borderId="0" xfId="0" applyFont="1" applyAlignment="1">
      <alignment horizontal="center"/>
    </xf>
    <xf numFmtId="169" fontId="4" fillId="0" borderId="0" xfId="0" applyNumberFormat="1" applyFont="1"/>
    <xf numFmtId="170" fontId="4" fillId="0" borderId="0" xfId="0" applyNumberFormat="1" applyFont="1"/>
    <xf numFmtId="168" fontId="7" fillId="0" borderId="0" xfId="1" applyNumberFormat="1" applyFont="1"/>
    <xf numFmtId="0" fontId="4" fillId="0" borderId="0" xfId="0" applyFont="1" applyAlignment="1">
      <alignment horizontal="left"/>
    </xf>
    <xf numFmtId="0" fontId="1" fillId="3" borderId="17" xfId="0" applyFont="1" applyFill="1" applyBorder="1" applyAlignment="1">
      <alignment vertical="center"/>
    </xf>
    <xf numFmtId="0" fontId="2" fillId="3" borderId="0" xfId="0" applyFont="1" applyFill="1"/>
    <xf numFmtId="0" fontId="1" fillId="10" borderId="2" xfId="0" applyFont="1" applyFill="1" applyBorder="1" applyAlignment="1">
      <alignment vertical="center"/>
    </xf>
    <xf numFmtId="0" fontId="8" fillId="10" borderId="9" xfId="0" applyFont="1" applyFill="1" applyBorder="1" applyAlignment="1">
      <alignment vertical="center"/>
    </xf>
    <xf numFmtId="0" fontId="8" fillId="3" borderId="0" xfId="0" applyFont="1" applyFill="1"/>
    <xf numFmtId="4" fontId="4" fillId="0" borderId="0" xfId="0" applyNumberFormat="1" applyFont="1"/>
    <xf numFmtId="165" fontId="4" fillId="0" borderId="0" xfId="1" applyFont="1"/>
    <xf numFmtId="165" fontId="7" fillId="0" borderId="0" xfId="1" applyFont="1"/>
    <xf numFmtId="0" fontId="2" fillId="5" borderId="2" xfId="0" applyFont="1" applyFill="1" applyBorder="1" applyAlignment="1">
      <alignment vertical="center"/>
    </xf>
    <xf numFmtId="0" fontId="1" fillId="9" borderId="2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left" vertical="center"/>
    </xf>
    <xf numFmtId="0" fontId="8" fillId="10" borderId="27" xfId="0" applyFont="1" applyFill="1" applyBorder="1" applyAlignment="1">
      <alignment vertical="center"/>
    </xf>
    <xf numFmtId="0" fontId="6" fillId="4" borderId="25" xfId="0" applyFont="1" applyFill="1" applyBorder="1" applyAlignment="1">
      <alignment horizontal="left" vertical="center"/>
    </xf>
    <xf numFmtId="169" fontId="4" fillId="5" borderId="2" xfId="17" applyNumberFormat="1" applyFont="1" applyFill="1" applyBorder="1" applyAlignment="1">
      <alignment vertical="center"/>
    </xf>
    <xf numFmtId="169" fontId="4" fillId="3" borderId="0" xfId="17" applyNumberFormat="1" applyFont="1" applyFill="1"/>
    <xf numFmtId="169" fontId="4" fillId="3" borderId="2" xfId="17" applyNumberFormat="1" applyFont="1" applyFill="1" applyBorder="1" applyAlignment="1">
      <alignment vertical="center"/>
    </xf>
    <xf numFmtId="169" fontId="7" fillId="5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vertical="center"/>
    </xf>
    <xf numFmtId="169" fontId="4" fillId="3" borderId="34" xfId="17" applyNumberFormat="1" applyFont="1" applyFill="1" applyBorder="1" applyAlignment="1">
      <alignment vertical="center"/>
    </xf>
    <xf numFmtId="169" fontId="4" fillId="3" borderId="8" xfId="17" applyNumberFormat="1" applyFont="1" applyFill="1" applyBorder="1" applyAlignment="1">
      <alignment vertical="center" wrapText="1"/>
    </xf>
    <xf numFmtId="0" fontId="8" fillId="10" borderId="29" xfId="0" applyFont="1" applyFill="1" applyBorder="1" applyAlignment="1">
      <alignment horizontal="center" vertical="center" wrapText="1"/>
    </xf>
    <xf numFmtId="0" fontId="8" fillId="10" borderId="22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/>
    </xf>
    <xf numFmtId="169" fontId="7" fillId="3" borderId="1" xfId="17" applyNumberFormat="1" applyFont="1" applyFill="1" applyBorder="1" applyAlignment="1" applyProtection="1">
      <alignment vertical="center"/>
      <protection locked="0"/>
    </xf>
    <xf numFmtId="169" fontId="7" fillId="3" borderId="6" xfId="17" applyNumberFormat="1" applyFont="1" applyFill="1" applyBorder="1" applyAlignment="1" applyProtection="1">
      <alignment vertical="center"/>
      <protection locked="0"/>
    </xf>
    <xf numFmtId="169" fontId="7" fillId="3" borderId="6" xfId="17" applyNumberFormat="1" applyFont="1" applyFill="1" applyBorder="1" applyAlignment="1">
      <alignment vertical="center"/>
    </xf>
    <xf numFmtId="169" fontId="7" fillId="3" borderId="35" xfId="17" applyNumberFormat="1" applyFont="1" applyFill="1" applyBorder="1" applyAlignment="1">
      <alignment vertical="center"/>
    </xf>
    <xf numFmtId="169" fontId="7" fillId="3" borderId="7" xfId="17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69" fontId="7" fillId="3" borderId="1" xfId="17" applyNumberFormat="1" applyFont="1" applyFill="1" applyBorder="1" applyAlignment="1">
      <alignment vertical="center"/>
    </xf>
    <xf numFmtId="169" fontId="7" fillId="3" borderId="34" xfId="17" applyNumberFormat="1" applyFont="1" applyFill="1" applyBorder="1" applyAlignment="1">
      <alignment vertical="center"/>
    </xf>
    <xf numFmtId="169" fontId="7" fillId="3" borderId="8" xfId="17" applyNumberFormat="1" applyFont="1" applyFill="1" applyBorder="1" applyAlignment="1">
      <alignment vertical="center"/>
    </xf>
    <xf numFmtId="165" fontId="7" fillId="3" borderId="1" xfId="17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9" fontId="4" fillId="3" borderId="1" xfId="17" applyNumberFormat="1" applyFont="1" applyFill="1" applyBorder="1" applyAlignment="1" applyProtection="1">
      <alignment vertical="center"/>
      <protection locked="0"/>
    </xf>
    <xf numFmtId="169" fontId="4" fillId="3" borderId="35" xfId="17" applyNumberFormat="1" applyFont="1" applyFill="1" applyBorder="1" applyAlignment="1">
      <alignment vertical="center"/>
    </xf>
    <xf numFmtId="169" fontId="4" fillId="3" borderId="8" xfId="17" applyNumberFormat="1" applyFont="1" applyFill="1" applyBorder="1" applyAlignment="1">
      <alignment vertical="center"/>
    </xf>
    <xf numFmtId="0" fontId="2" fillId="10" borderId="1" xfId="0" applyFont="1" applyFill="1" applyBorder="1" applyAlignment="1">
      <alignment vertical="center"/>
    </xf>
    <xf numFmtId="169" fontId="2" fillId="10" borderId="1" xfId="17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169" fontId="2" fillId="5" borderId="1" xfId="17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 wrapText="1"/>
    </xf>
    <xf numFmtId="169" fontId="7" fillId="5" borderId="1" xfId="17" applyNumberFormat="1" applyFont="1" applyFill="1" applyBorder="1" applyAlignment="1">
      <alignment vertical="center"/>
    </xf>
    <xf numFmtId="169" fontId="7" fillId="5" borderId="8" xfId="17" applyNumberFormat="1" applyFont="1" applyFill="1" applyBorder="1" applyAlignment="1">
      <alignment vertical="center"/>
    </xf>
    <xf numFmtId="169" fontId="7" fillId="3" borderId="30" xfId="17" applyNumberFormat="1" applyFont="1" applyFill="1" applyBorder="1" applyAlignment="1">
      <alignment vertical="center"/>
    </xf>
    <xf numFmtId="169" fontId="7" fillId="3" borderId="31" xfId="17" applyNumberFormat="1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2" fillId="9" borderId="26" xfId="0" applyFont="1" applyFill="1" applyBorder="1" applyAlignment="1">
      <alignment vertical="center"/>
    </xf>
    <xf numFmtId="169" fontId="2" fillId="9" borderId="21" xfId="17" applyNumberFormat="1" applyFont="1" applyFill="1" applyBorder="1" applyAlignment="1">
      <alignment vertical="center"/>
    </xf>
    <xf numFmtId="0" fontId="7" fillId="4" borderId="29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69" fontId="4" fillId="0" borderId="1" xfId="1" applyNumberFormat="1" applyFont="1" applyBorder="1" applyProtection="1">
      <protection locked="0"/>
    </xf>
    <xf numFmtId="1" fontId="4" fillId="0" borderId="2" xfId="0" applyNumberFormat="1" applyFont="1" applyBorder="1" applyAlignment="1">
      <alignment horizontal="left"/>
    </xf>
    <xf numFmtId="3" fontId="4" fillId="3" borderId="1" xfId="4" applyNumberFormat="1" applyFont="1" applyFill="1" applyBorder="1"/>
    <xf numFmtId="0" fontId="7" fillId="0" borderId="1" xfId="0" applyFont="1" applyBorder="1"/>
    <xf numFmtId="169" fontId="7" fillId="0" borderId="1" xfId="1" applyNumberFormat="1" applyFont="1" applyBorder="1"/>
    <xf numFmtId="169" fontId="4" fillId="0" borderId="18" xfId="1" applyNumberFormat="1" applyFont="1" applyBorder="1" applyProtection="1">
      <protection locked="0"/>
    </xf>
    <xf numFmtId="169" fontId="7" fillId="0" borderId="1" xfId="1" applyNumberFormat="1" applyFont="1" applyBorder="1" applyProtection="1">
      <protection locked="0"/>
    </xf>
    <xf numFmtId="169" fontId="7" fillId="0" borderId="18" xfId="1" applyNumberFormat="1" applyFont="1" applyBorder="1" applyProtection="1">
      <protection locked="0"/>
    </xf>
    <xf numFmtId="3" fontId="4" fillId="0" borderId="1" xfId="0" applyNumberFormat="1" applyFont="1" applyBorder="1"/>
    <xf numFmtId="169" fontId="4" fillId="0" borderId="1" xfId="17" applyNumberFormat="1" applyFont="1" applyBorder="1" applyProtection="1">
      <protection locked="0"/>
    </xf>
    <xf numFmtId="1" fontId="7" fillId="7" borderId="1" xfId="0" applyNumberFormat="1" applyFont="1" applyFill="1" applyBorder="1"/>
    <xf numFmtId="169" fontId="7" fillId="7" borderId="1" xfId="1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69" fontId="7" fillId="2" borderId="1" xfId="1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69" fontId="4" fillId="2" borderId="1" xfId="1" applyNumberFormat="1" applyFont="1" applyFill="1" applyBorder="1" applyProtection="1">
      <protection locked="0"/>
    </xf>
    <xf numFmtId="1" fontId="7" fillId="8" borderId="4" xfId="0" applyNumberFormat="1" applyFont="1" applyFill="1" applyBorder="1" applyAlignment="1">
      <alignment horizontal="left"/>
    </xf>
    <xf numFmtId="1" fontId="7" fillId="8" borderId="24" xfId="0" applyNumberFormat="1" applyFont="1" applyFill="1" applyBorder="1"/>
    <xf numFmtId="169" fontId="7" fillId="8" borderId="20" xfId="1" applyNumberFormat="1" applyFont="1" applyFill="1" applyBorder="1"/>
    <xf numFmtId="1" fontId="7" fillId="7" borderId="1" xfId="0" applyNumberFormat="1" applyFont="1" applyFill="1" applyBorder="1" applyAlignment="1">
      <alignment horizontal="left"/>
    </xf>
    <xf numFmtId="0" fontId="4" fillId="0" borderId="17" xfId="0" applyFont="1" applyBorder="1"/>
    <xf numFmtId="0" fontId="7" fillId="0" borderId="17" xfId="0" applyFont="1" applyBorder="1"/>
    <xf numFmtId="3" fontId="6" fillId="0" borderId="34" xfId="0" applyNumberFormat="1" applyFont="1" applyBorder="1"/>
    <xf numFmtId="169" fontId="7" fillId="3" borderId="16" xfId="17" applyNumberFormat="1" applyFont="1" applyFill="1" applyBorder="1" applyAlignment="1">
      <alignment vertical="center"/>
    </xf>
    <xf numFmtId="169" fontId="7" fillId="3" borderId="20" xfId="17" applyNumberFormat="1" applyFont="1" applyFill="1" applyBorder="1" applyAlignment="1">
      <alignment vertical="center"/>
    </xf>
    <xf numFmtId="170" fontId="1" fillId="3" borderId="0" xfId="0" applyNumberFormat="1" applyFont="1" applyFill="1"/>
    <xf numFmtId="170" fontId="1" fillId="3" borderId="0" xfId="1" applyNumberFormat="1" applyFont="1" applyFill="1"/>
    <xf numFmtId="169" fontId="4" fillId="5" borderId="1" xfId="17" applyNumberFormat="1" applyFont="1" applyFill="1" applyBorder="1" applyAlignment="1">
      <alignment vertical="center"/>
    </xf>
    <xf numFmtId="165" fontId="1" fillId="3" borderId="0" xfId="1" applyFont="1" applyFill="1"/>
    <xf numFmtId="43" fontId="1" fillId="3" borderId="0" xfId="0" applyNumberFormat="1" applyFont="1" applyFill="1"/>
    <xf numFmtId="169" fontId="4" fillId="3" borderId="1" xfId="1" applyNumberFormat="1" applyFont="1" applyFill="1" applyBorder="1" applyProtection="1">
      <protection locked="0"/>
    </xf>
    <xf numFmtId="169" fontId="4" fillId="3" borderId="18" xfId="1" applyNumberFormat="1" applyFont="1" applyFill="1" applyBorder="1" applyProtection="1">
      <protection locked="0"/>
    </xf>
    <xf numFmtId="164" fontId="11" fillId="3" borderId="1" xfId="18" applyFont="1" applyFill="1" applyBorder="1" applyAlignment="1" applyProtection="1">
      <alignment horizontal="center" vertical="center" wrapText="1"/>
    </xf>
    <xf numFmtId="0" fontId="4" fillId="0" borderId="0" xfId="0" applyFont="1" applyBorder="1"/>
    <xf numFmtId="0" fontId="4" fillId="0" borderId="1" xfId="0" applyFont="1" applyFill="1" applyBorder="1" applyProtection="1"/>
    <xf numFmtId="169" fontId="4" fillId="3" borderId="1" xfId="17" applyNumberFormat="1" applyFont="1" applyFill="1" applyBorder="1" applyProtection="1">
      <protection locked="0"/>
    </xf>
    <xf numFmtId="169" fontId="4" fillId="0" borderId="32" xfId="17" applyNumberFormat="1" applyFont="1" applyFill="1" applyBorder="1" applyProtection="1">
      <protection locked="0"/>
    </xf>
    <xf numFmtId="169" fontId="4" fillId="0" borderId="1" xfId="0" applyNumberFormat="1" applyFont="1" applyBorder="1"/>
    <xf numFmtId="1" fontId="4" fillId="0" borderId="37" xfId="0" applyNumberFormat="1" applyFont="1" applyBorder="1" applyAlignment="1" applyProtection="1">
      <alignment horizontal="left"/>
    </xf>
    <xf numFmtId="1" fontId="7" fillId="8" borderId="4" xfId="0" applyNumberFormat="1" applyFont="1" applyFill="1" applyBorder="1" applyProtection="1"/>
    <xf numFmtId="1" fontId="7" fillId="8" borderId="24" xfId="0" applyNumberFormat="1" applyFont="1" applyFill="1" applyBorder="1" applyProtection="1"/>
    <xf numFmtId="169" fontId="7" fillId="8" borderId="20" xfId="17" applyNumberFormat="1" applyFont="1" applyFill="1" applyBorder="1" applyProtection="1">
      <protection locked="0"/>
    </xf>
    <xf numFmtId="169" fontId="4" fillId="0" borderId="0" xfId="0" applyNumberFormat="1" applyFont="1" applyBorder="1"/>
    <xf numFmtId="0" fontId="13" fillId="0" borderId="0" xfId="0" applyFont="1"/>
    <xf numFmtId="169" fontId="4" fillId="3" borderId="1" xfId="0" applyNumberFormat="1" applyFont="1" applyFill="1" applyBorder="1"/>
    <xf numFmtId="1" fontId="7" fillId="3" borderId="0" xfId="0" applyNumberFormat="1" applyFont="1" applyFill="1" applyBorder="1" applyAlignment="1">
      <alignment horizontal="left"/>
    </xf>
    <xf numFmtId="1" fontId="7" fillId="3" borderId="0" xfId="0" applyNumberFormat="1" applyFont="1" applyFill="1" applyBorder="1"/>
    <xf numFmtId="169" fontId="7" fillId="3" borderId="0" xfId="1" applyNumberFormat="1" applyFont="1" applyFill="1" applyBorder="1"/>
    <xf numFmtId="169" fontId="4" fillId="5" borderId="8" xfId="17" applyNumberFormat="1" applyFont="1" applyFill="1" applyBorder="1" applyAlignment="1">
      <alignment vertical="center"/>
    </xf>
    <xf numFmtId="170" fontId="4" fillId="0" borderId="33" xfId="17" applyNumberFormat="1" applyFont="1" applyBorder="1" applyAlignment="1">
      <alignment horizontal="left" vertical="justify"/>
    </xf>
    <xf numFmtId="49" fontId="4" fillId="0" borderId="3" xfId="0" applyNumberFormat="1" applyFont="1" applyBorder="1" applyAlignment="1">
      <alignment horizontal="left"/>
    </xf>
    <xf numFmtId="165" fontId="4" fillId="0" borderId="17" xfId="1" applyFont="1" applyBorder="1"/>
    <xf numFmtId="165" fontId="4" fillId="3" borderId="0" xfId="1" applyFont="1" applyFill="1"/>
    <xf numFmtId="165" fontId="4" fillId="3" borderId="0" xfId="0" applyNumberFormat="1" applyFont="1" applyFill="1"/>
    <xf numFmtId="169" fontId="2" fillId="5" borderId="8" xfId="17" applyNumberFormat="1" applyFont="1" applyFill="1" applyBorder="1" applyAlignment="1">
      <alignment vertical="center"/>
    </xf>
    <xf numFmtId="0" fontId="7" fillId="3" borderId="14" xfId="0" applyFont="1" applyFill="1" applyBorder="1" applyAlignment="1">
      <alignment horizontal="left" vertical="center"/>
    </xf>
    <xf numFmtId="0" fontId="7" fillId="3" borderId="20" xfId="0" applyFont="1" applyFill="1" applyBorder="1" applyAlignment="1">
      <alignment vertical="center"/>
    </xf>
    <xf numFmtId="170" fontId="4" fillId="0" borderId="1" xfId="17" applyNumberFormat="1" applyFont="1" applyBorder="1" applyAlignment="1">
      <alignment horizontal="left" vertical="justify"/>
    </xf>
    <xf numFmtId="0" fontId="7" fillId="3" borderId="5" xfId="0" quotePrefix="1" applyFont="1" applyFill="1" applyBorder="1" applyAlignment="1">
      <alignment horizontal="left" vertical="center"/>
    </xf>
    <xf numFmtId="0" fontId="4" fillId="3" borderId="5" xfId="0" quotePrefix="1" applyFont="1" applyFill="1" applyBorder="1" applyAlignment="1">
      <alignment horizontal="left" vertical="center"/>
    </xf>
    <xf numFmtId="169" fontId="4" fillId="3" borderId="6" xfId="17" applyNumberFormat="1" applyFont="1" applyFill="1" applyBorder="1" applyAlignment="1" applyProtection="1">
      <alignment vertical="center"/>
      <protection locked="0"/>
    </xf>
    <xf numFmtId="1" fontId="7" fillId="3" borderId="2" xfId="0" applyNumberFormat="1" applyFont="1" applyFill="1" applyBorder="1" applyAlignment="1">
      <alignment horizontal="left"/>
    </xf>
    <xf numFmtId="0" fontId="7" fillId="3" borderId="1" xfId="0" applyFont="1" applyFill="1" applyBorder="1"/>
    <xf numFmtId="169" fontId="7" fillId="3" borderId="1" xfId="1" applyNumberFormat="1" applyFont="1" applyFill="1" applyBorder="1"/>
    <xf numFmtId="169" fontId="4" fillId="0" borderId="1" xfId="1" applyNumberFormat="1" applyFont="1" applyBorder="1"/>
    <xf numFmtId="169" fontId="4" fillId="0" borderId="18" xfId="1" applyNumberFormat="1" applyFont="1" applyBorder="1"/>
    <xf numFmtId="1" fontId="4" fillId="3" borderId="2" xfId="0" applyNumberFormat="1" applyFont="1" applyFill="1" applyBorder="1" applyAlignment="1">
      <alignment horizontal="left"/>
    </xf>
    <xf numFmtId="0" fontId="4" fillId="3" borderId="1" xfId="0" applyFont="1" applyFill="1" applyBorder="1"/>
    <xf numFmtId="169" fontId="4" fillId="3" borderId="1" xfId="1" applyNumberFormat="1" applyFont="1" applyFill="1" applyBorder="1"/>
    <xf numFmtId="1" fontId="7" fillId="11" borderId="5" xfId="0" applyNumberFormat="1" applyFont="1" applyFill="1" applyBorder="1" applyAlignment="1">
      <alignment horizontal="left"/>
    </xf>
    <xf numFmtId="0" fontId="7" fillId="11" borderId="23" xfId="0" applyFont="1" applyFill="1" applyBorder="1"/>
    <xf numFmtId="169" fontId="4" fillId="11" borderId="1" xfId="1" applyNumberFormat="1" applyFont="1" applyFill="1" applyBorder="1"/>
    <xf numFmtId="170" fontId="4" fillId="0" borderId="17" xfId="0" applyNumberFormat="1" applyFont="1" applyBorder="1"/>
    <xf numFmtId="169" fontId="7" fillId="0" borderId="17" xfId="0" applyNumberFormat="1" applyFont="1" applyBorder="1"/>
    <xf numFmtId="169" fontId="4" fillId="0" borderId="17" xfId="0" applyNumberFormat="1" applyFont="1" applyBorder="1"/>
    <xf numFmtId="0" fontId="13" fillId="0" borderId="17" xfId="0" applyFont="1" applyBorder="1"/>
    <xf numFmtId="165" fontId="4" fillId="0" borderId="17" xfId="0" applyNumberFormat="1" applyFont="1" applyBorder="1"/>
    <xf numFmtId="170" fontId="7" fillId="0" borderId="17" xfId="0" applyNumberFormat="1" applyFont="1" applyBorder="1"/>
    <xf numFmtId="0" fontId="4" fillId="3" borderId="1" xfId="0" applyFont="1" applyFill="1" applyBorder="1" applyAlignment="1">
      <alignment horizontal="left" vertical="center"/>
    </xf>
    <xf numFmtId="3" fontId="3" fillId="0" borderId="34" xfId="0" applyNumberFormat="1" applyFont="1" applyBorder="1"/>
    <xf numFmtId="169" fontId="7" fillId="0" borderId="1" xfId="17" applyNumberFormat="1" applyFont="1" applyBorder="1" applyProtection="1">
      <protection locked="0"/>
    </xf>
    <xf numFmtId="169" fontId="7" fillId="0" borderId="18" xfId="17" applyNumberFormat="1" applyFont="1" applyBorder="1" applyProtection="1">
      <protection locked="0"/>
    </xf>
    <xf numFmtId="3" fontId="7" fillId="0" borderId="1" xfId="0" applyNumberFormat="1" applyFont="1" applyBorder="1"/>
    <xf numFmtId="1" fontId="4" fillId="0" borderId="18" xfId="0" applyNumberFormat="1" applyFont="1" applyBorder="1" applyAlignment="1">
      <alignment horizontal="left"/>
    </xf>
    <xf numFmtId="0" fontId="4" fillId="3" borderId="18" xfId="0" applyFont="1" applyFill="1" applyBorder="1" applyAlignment="1">
      <alignment vertical="center"/>
    </xf>
    <xf numFmtId="0" fontId="4" fillId="0" borderId="19" xfId="0" applyFont="1" applyBorder="1"/>
    <xf numFmtId="0" fontId="4" fillId="0" borderId="1" xfId="0" applyFont="1" applyBorder="1" applyAlignment="1">
      <alignment wrapText="1"/>
    </xf>
    <xf numFmtId="169" fontId="7" fillId="8" borderId="20" xfId="17" applyNumberFormat="1" applyFont="1" applyFill="1" applyBorder="1"/>
    <xf numFmtId="169" fontId="7" fillId="3" borderId="1" xfId="1" applyNumberFormat="1" applyFont="1" applyFill="1" applyBorder="1" applyProtection="1">
      <protection locked="0"/>
    </xf>
    <xf numFmtId="169" fontId="2" fillId="9" borderId="22" xfId="17" applyNumberFormat="1" applyFont="1" applyFill="1" applyBorder="1" applyAlignment="1">
      <alignment vertical="center"/>
    </xf>
    <xf numFmtId="10" fontId="4" fillId="0" borderId="0" xfId="19" applyNumberFormat="1" applyFont="1"/>
    <xf numFmtId="170" fontId="7" fillId="3" borderId="1" xfId="1" applyNumberFormat="1" applyFont="1" applyFill="1" applyBorder="1"/>
    <xf numFmtId="170" fontId="4" fillId="3" borderId="1" xfId="1" applyNumberFormat="1" applyFont="1" applyFill="1" applyBorder="1"/>
    <xf numFmtId="10" fontId="7" fillId="3" borderId="8" xfId="19" applyNumberFormat="1" applyFont="1" applyFill="1" applyBorder="1"/>
    <xf numFmtId="10" fontId="4" fillId="3" borderId="8" xfId="19" applyNumberFormat="1" applyFont="1" applyFill="1" applyBorder="1"/>
    <xf numFmtId="10" fontId="7" fillId="7" borderId="8" xfId="19" applyNumberFormat="1" applyFont="1" applyFill="1" applyBorder="1"/>
    <xf numFmtId="10" fontId="7" fillId="8" borderId="38" xfId="19" applyNumberFormat="1" applyFont="1" applyFill="1" applyBorder="1"/>
    <xf numFmtId="10" fontId="4" fillId="11" borderId="39" xfId="19" applyNumberFormat="1" applyFont="1" applyFill="1" applyBorder="1"/>
    <xf numFmtId="169" fontId="4" fillId="3" borderId="40" xfId="17" applyNumberFormat="1" applyFont="1" applyFill="1" applyBorder="1" applyProtection="1">
      <protection locked="0"/>
    </xf>
    <xf numFmtId="169" fontId="7" fillId="8" borderId="41" xfId="17" applyNumberFormat="1" applyFont="1" applyFill="1" applyBorder="1" applyProtection="1">
      <protection locked="0"/>
    </xf>
    <xf numFmtId="169" fontId="4" fillId="3" borderId="32" xfId="17" applyNumberFormat="1" applyFont="1" applyFill="1" applyBorder="1" applyProtection="1">
      <protection locked="0"/>
    </xf>
    <xf numFmtId="1" fontId="4" fillId="0" borderId="15" xfId="0" applyNumberFormat="1" applyFont="1" applyBorder="1" applyAlignment="1" applyProtection="1">
      <alignment horizontal="left"/>
    </xf>
    <xf numFmtId="0" fontId="4" fillId="0" borderId="15" xfId="0" applyFont="1" applyFill="1" applyBorder="1" applyProtection="1"/>
    <xf numFmtId="169" fontId="4" fillId="0" borderId="15" xfId="0" applyNumberFormat="1" applyFont="1" applyBorder="1"/>
    <xf numFmtId="169" fontId="4" fillId="0" borderId="15" xfId="17" applyNumberFormat="1" applyFont="1" applyFill="1" applyBorder="1" applyProtection="1">
      <protection locked="0"/>
    </xf>
    <xf numFmtId="169" fontId="4" fillId="3" borderId="15" xfId="17" applyNumberFormat="1" applyFont="1" applyFill="1" applyBorder="1" applyProtection="1">
      <protection locked="0"/>
    </xf>
    <xf numFmtId="10" fontId="7" fillId="8" borderId="20" xfId="19" applyNumberFormat="1" applyFont="1" applyFill="1" applyBorder="1"/>
    <xf numFmtId="10" fontId="4" fillId="3" borderId="36" xfId="19" applyNumberFormat="1" applyFont="1" applyFill="1" applyBorder="1"/>
    <xf numFmtId="0" fontId="7" fillId="4" borderId="44" xfId="0" applyFont="1" applyFill="1" applyBorder="1" applyAlignment="1">
      <alignment horizontal="center" vertical="center" wrapText="1"/>
    </xf>
    <xf numFmtId="170" fontId="4" fillId="3" borderId="1" xfId="17" applyNumberFormat="1" applyFont="1" applyFill="1" applyBorder="1"/>
    <xf numFmtId="0" fontId="8" fillId="10" borderId="13" xfId="0" applyFont="1" applyFill="1" applyBorder="1" applyAlignment="1">
      <alignment horizontal="center" vertical="center" wrapText="1"/>
    </xf>
    <xf numFmtId="0" fontId="8" fillId="10" borderId="26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69" fontId="4" fillId="0" borderId="1" xfId="17" applyNumberFormat="1" applyFont="1" applyFill="1" applyBorder="1" applyAlignment="1" applyProtection="1">
      <alignment vertical="center"/>
      <protection locked="0"/>
    </xf>
    <xf numFmtId="169" fontId="4" fillId="6" borderId="2" xfId="17" applyNumberFormat="1" applyFont="1" applyFill="1" applyBorder="1" applyAlignment="1">
      <alignment vertical="center"/>
    </xf>
    <xf numFmtId="169" fontId="7" fillId="6" borderId="1" xfId="17" applyNumberFormat="1" applyFont="1" applyFill="1" applyBorder="1" applyAlignment="1">
      <alignment horizontal="left" vertical="center" wrapText="1"/>
    </xf>
    <xf numFmtId="169" fontId="4" fillId="6" borderId="1" xfId="17" applyNumberFormat="1" applyFont="1" applyFill="1" applyBorder="1" applyAlignment="1">
      <alignment vertical="center"/>
    </xf>
    <xf numFmtId="169" fontId="4" fillId="6" borderId="8" xfId="17" applyNumberFormat="1" applyFont="1" applyFill="1" applyBorder="1" applyAlignment="1">
      <alignment vertical="center"/>
    </xf>
    <xf numFmtId="168" fontId="4" fillId="3" borderId="15" xfId="17" applyNumberFormat="1" applyFont="1" applyFill="1" applyBorder="1" applyProtection="1">
      <protection locked="0"/>
    </xf>
    <xf numFmtId="170" fontId="4" fillId="3" borderId="1" xfId="1" applyNumberFormat="1" applyFont="1" applyFill="1" applyBorder="1" applyProtection="1">
      <protection locked="0"/>
    </xf>
    <xf numFmtId="169" fontId="7" fillId="3" borderId="20" xfId="1" applyNumberFormat="1" applyFont="1" applyFill="1" applyBorder="1"/>
    <xf numFmtId="1" fontId="7" fillId="7" borderId="2" xfId="0" applyNumberFormat="1" applyFont="1" applyFill="1" applyBorder="1" applyAlignment="1">
      <alignment horizontal="left"/>
    </xf>
    <xf numFmtId="169" fontId="4" fillId="3" borderId="8" xfId="17" applyNumberFormat="1" applyFont="1" applyFill="1" applyBorder="1" applyAlignment="1" applyProtection="1">
      <alignment vertical="center"/>
      <protection locked="0"/>
    </xf>
    <xf numFmtId="169" fontId="7" fillId="3" borderId="8" xfId="17" applyNumberFormat="1" applyFont="1" applyFill="1" applyBorder="1" applyAlignment="1" applyProtection="1">
      <alignment vertical="center"/>
      <protection locked="0"/>
    </xf>
    <xf numFmtId="169" fontId="2" fillId="10" borderId="8" xfId="17" applyNumberFormat="1" applyFont="1" applyFill="1" applyBorder="1" applyAlignment="1">
      <alignment vertical="center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1" fontId="12" fillId="8" borderId="42" xfId="0" applyNumberFormat="1" applyFont="1" applyFill="1" applyBorder="1" applyAlignment="1" applyProtection="1">
      <alignment horizontal="center" vertical="top" wrapText="1"/>
    </xf>
    <xf numFmtId="1" fontId="12" fillId="8" borderId="33" xfId="0" applyNumberFormat="1" applyFont="1" applyFill="1" applyBorder="1" applyAlignment="1" applyProtection="1">
      <alignment horizontal="center" vertical="top" wrapText="1"/>
    </xf>
    <xf numFmtId="1" fontId="12" fillId="8" borderId="43" xfId="0" applyNumberFormat="1" applyFont="1" applyFill="1" applyBorder="1" applyAlignment="1" applyProtection="1">
      <alignment horizontal="center" vertical="top" wrapText="1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2" fillId="3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8" fillId="10" borderId="9" xfId="0" applyFont="1" applyFill="1" applyBorder="1" applyAlignment="1">
      <alignment horizontal="center" vertical="center" wrapText="1"/>
    </xf>
    <xf numFmtId="0" fontId="8" fillId="10" borderId="27" xfId="0" applyFont="1" applyFill="1" applyBorder="1" applyAlignment="1">
      <alignment horizontal="center" vertical="center" wrapText="1"/>
    </xf>
    <xf numFmtId="0" fontId="8" fillId="10" borderId="13" xfId="0" applyFont="1" applyFill="1" applyBorder="1" applyAlignment="1">
      <alignment horizontal="center" vertical="center" wrapText="1"/>
    </xf>
    <xf numFmtId="0" fontId="8" fillId="10" borderId="26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 wrapText="1"/>
    </xf>
    <xf numFmtId="0" fontId="8" fillId="10" borderId="10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20">
    <cellStyle name="Millares" xfId="1" builtinId="3"/>
    <cellStyle name="Millares [0]" xfId="18" builtinId="6"/>
    <cellStyle name="Millares [0] 2" xfId="7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" xfId="19" builtinId="5"/>
    <cellStyle name="Porcentaje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uario\Documents\CORPAMAG\MODIFICACION-PAC%20NACION\PAC%202018-NACION\PAC%20VIGENCIA%202018\PAC%20VIGENCIA%20A%20MYO%2029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6"/>
  <sheetViews>
    <sheetView topLeftCell="B18" zoomScaleNormal="100" workbookViewId="0">
      <selection activeCell="H33" sqref="H33"/>
    </sheetView>
  </sheetViews>
  <sheetFormatPr baseColWidth="10" defaultColWidth="11.42578125" defaultRowHeight="12"/>
  <cols>
    <col min="1" max="1" width="10.5703125" style="1" customWidth="1"/>
    <col min="2" max="2" width="19.140625" style="17" customWidth="1"/>
    <col min="3" max="3" width="64.85546875" style="1" customWidth="1"/>
    <col min="4" max="4" width="15.28515625" style="1" bestFit="1" customWidth="1"/>
    <col min="5" max="6" width="15.7109375" style="1" customWidth="1"/>
    <col min="7" max="7" width="14.85546875" style="14" customWidth="1"/>
    <col min="8" max="8" width="16.85546875" style="1" customWidth="1"/>
    <col min="9" max="9" width="10.42578125" style="1" customWidth="1"/>
    <col min="10" max="10" width="17" style="1" customWidth="1"/>
    <col min="11" max="11" width="16.7109375" style="1" customWidth="1"/>
    <col min="12" max="12" width="16.42578125" style="1" customWidth="1"/>
    <col min="13" max="13" width="14.28515625" style="1" customWidth="1"/>
    <col min="14" max="14" width="16.28515625" style="12" customWidth="1"/>
    <col min="15" max="15" width="15.28515625" style="24" customWidth="1"/>
    <col min="16" max="16" width="0.140625" style="1" customWidth="1"/>
    <col min="17" max="19" width="12.7109375" style="1" customWidth="1"/>
    <col min="20" max="20" width="16.7109375" style="1" customWidth="1"/>
    <col min="21" max="21" width="12.140625" style="1" customWidth="1"/>
    <col min="22" max="23" width="11.42578125" style="1" customWidth="1"/>
    <col min="24" max="24" width="12.7109375" style="1" customWidth="1"/>
    <col min="25" max="31" width="11.42578125" style="1" customWidth="1"/>
    <col min="32" max="32" width="17.140625" style="24" customWidth="1"/>
    <col min="33" max="33" width="13.42578125" style="1" customWidth="1"/>
    <col min="34" max="34" width="18" style="1" bestFit="1" customWidth="1"/>
    <col min="35" max="36" width="17" style="1" bestFit="1" customWidth="1"/>
    <col min="37" max="16384" width="11.42578125" style="1"/>
  </cols>
  <sheetData>
    <row r="1" spans="1:36" ht="12.75" thickBot="1">
      <c r="B1" s="212" t="s">
        <v>21</v>
      </c>
      <c r="C1" s="213"/>
      <c r="D1" s="213"/>
      <c r="E1" s="213"/>
      <c r="F1" s="213"/>
      <c r="G1" s="213"/>
      <c r="H1" s="213"/>
      <c r="I1" s="214"/>
    </row>
    <row r="2" spans="1:36">
      <c r="B2" s="200" t="s">
        <v>22</v>
      </c>
      <c r="C2" s="201"/>
      <c r="D2" s="201"/>
      <c r="E2" s="201"/>
      <c r="F2" s="201"/>
      <c r="G2" s="201"/>
      <c r="H2" s="201"/>
      <c r="I2" s="202"/>
      <c r="J2" s="13"/>
      <c r="K2" s="13"/>
      <c r="L2" s="13"/>
    </row>
    <row r="3" spans="1:36">
      <c r="B3" s="203" t="s">
        <v>13</v>
      </c>
      <c r="C3" s="204"/>
      <c r="D3" s="204"/>
      <c r="E3" s="204"/>
      <c r="F3" s="204"/>
      <c r="G3" s="204"/>
      <c r="H3" s="204"/>
      <c r="I3" s="205"/>
      <c r="J3" s="13"/>
      <c r="K3" s="13"/>
      <c r="L3" s="13"/>
    </row>
    <row r="4" spans="1:36">
      <c r="B4" s="203" t="s">
        <v>97</v>
      </c>
      <c r="C4" s="204"/>
      <c r="D4" s="204"/>
      <c r="E4" s="204"/>
      <c r="F4" s="204"/>
      <c r="G4" s="204"/>
      <c r="H4" s="204"/>
      <c r="I4" s="205"/>
      <c r="J4" s="13"/>
      <c r="K4" s="13"/>
      <c r="L4" s="13"/>
    </row>
    <row r="5" spans="1:36" ht="12.75" thickBot="1">
      <c r="B5" s="206" t="s">
        <v>111</v>
      </c>
      <c r="C5" s="207"/>
      <c r="D5" s="207"/>
      <c r="E5" s="207"/>
      <c r="F5" s="207"/>
      <c r="G5" s="207"/>
      <c r="H5" s="207"/>
      <c r="I5" s="208"/>
    </row>
    <row r="6" spans="1:36" ht="49.9" customHeight="1" thickBot="1">
      <c r="B6" s="30"/>
      <c r="C6" s="68" t="s">
        <v>0</v>
      </c>
      <c r="D6" s="68" t="s">
        <v>23</v>
      </c>
      <c r="E6" s="68" t="s">
        <v>95</v>
      </c>
      <c r="F6" s="68" t="s">
        <v>96</v>
      </c>
      <c r="G6" s="68" t="s">
        <v>24</v>
      </c>
      <c r="H6" s="69" t="s">
        <v>145</v>
      </c>
      <c r="I6" s="69" t="s">
        <v>276</v>
      </c>
    </row>
    <row r="7" spans="1:36" ht="16.5" customHeight="1">
      <c r="B7" s="143">
        <v>1</v>
      </c>
      <c r="C7" s="144" t="s">
        <v>147</v>
      </c>
      <c r="D7" s="145">
        <f>+D8+D62</f>
        <v>49475995389</v>
      </c>
      <c r="E7" s="145">
        <f>+E8+E62</f>
        <v>2550405135</v>
      </c>
      <c r="F7" s="145">
        <f>+F8+F62</f>
        <v>0</v>
      </c>
      <c r="G7" s="145">
        <f>+G8+G62</f>
        <v>52026400524</v>
      </c>
      <c r="H7" s="145">
        <f>+H8+H62</f>
        <v>22489286735.889999</v>
      </c>
      <c r="I7" s="171">
        <f>+H7/G7</f>
        <v>0.43226682048694864</v>
      </c>
      <c r="J7" s="164"/>
      <c r="T7" s="14"/>
      <c r="AH7" s="94"/>
      <c r="AI7" s="14"/>
    </row>
    <row r="8" spans="1:36" ht="16.5" customHeight="1">
      <c r="B8" s="135" t="s">
        <v>148</v>
      </c>
      <c r="C8" s="136" t="s">
        <v>149</v>
      </c>
      <c r="D8" s="137">
        <f>+D9+D21</f>
        <v>48967528819</v>
      </c>
      <c r="E8" s="137">
        <f>+E9+E21</f>
        <v>2550405135</v>
      </c>
      <c r="F8" s="137">
        <f>+F9+F21</f>
        <v>0</v>
      </c>
      <c r="G8" s="137">
        <f>+G9+G21</f>
        <v>51517933954</v>
      </c>
      <c r="H8" s="137">
        <f>+H9+H21</f>
        <v>22187081753.889999</v>
      </c>
      <c r="I8" s="167">
        <f>+H8/G8</f>
        <v>0.4306671493018468</v>
      </c>
      <c r="J8" s="164"/>
      <c r="AH8" s="94"/>
    </row>
    <row r="9" spans="1:36" ht="16.5" customHeight="1">
      <c r="B9" s="140" t="s">
        <v>150</v>
      </c>
      <c r="C9" s="141" t="s">
        <v>151</v>
      </c>
      <c r="D9" s="142">
        <f t="shared" ref="D9:H10" si="0">+D10</f>
        <v>24653429899</v>
      </c>
      <c r="E9" s="142">
        <f t="shared" si="0"/>
        <v>50405135</v>
      </c>
      <c r="F9" s="142">
        <f t="shared" si="0"/>
        <v>0</v>
      </c>
      <c r="G9" s="142">
        <f t="shared" si="0"/>
        <v>24703835034</v>
      </c>
      <c r="H9" s="142">
        <f t="shared" si="0"/>
        <v>12962738960</v>
      </c>
      <c r="I9" s="168">
        <f t="shared" ref="I9:I20" si="1">+H9/G9</f>
        <v>0.52472577404112863</v>
      </c>
      <c r="J9" s="164"/>
      <c r="AH9" s="148"/>
      <c r="AI9" s="14"/>
    </row>
    <row r="10" spans="1:36" ht="16.5" customHeight="1">
      <c r="B10" s="73" t="s">
        <v>152</v>
      </c>
      <c r="C10" s="71" t="s">
        <v>153</v>
      </c>
      <c r="D10" s="142">
        <f t="shared" si="0"/>
        <v>24653429899</v>
      </c>
      <c r="E10" s="142">
        <f t="shared" si="0"/>
        <v>50405135</v>
      </c>
      <c r="F10" s="142">
        <f t="shared" si="0"/>
        <v>0</v>
      </c>
      <c r="G10" s="142">
        <f t="shared" si="0"/>
        <v>24703835034</v>
      </c>
      <c r="H10" s="142">
        <f t="shared" si="0"/>
        <v>12962738960</v>
      </c>
      <c r="I10" s="168">
        <f t="shared" si="1"/>
        <v>0.52472577404112863</v>
      </c>
      <c r="J10" s="164"/>
      <c r="L10" s="15"/>
      <c r="AF10" s="24">
        <f t="shared" ref="AF10:AF23" si="2">+G10-I10</f>
        <v>24703835033.475273</v>
      </c>
      <c r="AG10" s="1">
        <v>5879292</v>
      </c>
      <c r="AH10" s="149"/>
      <c r="AI10" s="117"/>
      <c r="AJ10" s="15"/>
    </row>
    <row r="11" spans="1:36" ht="16.5" customHeight="1">
      <c r="B11" s="73" t="s">
        <v>154</v>
      </c>
      <c r="C11" s="71" t="s">
        <v>155</v>
      </c>
      <c r="D11" s="142">
        <f>+D12+D17</f>
        <v>24653429899</v>
      </c>
      <c r="E11" s="142">
        <f>+E12+E17</f>
        <v>50405135</v>
      </c>
      <c r="F11" s="142">
        <f>+F12+F17</f>
        <v>0</v>
      </c>
      <c r="G11" s="142">
        <f>+G12+G17</f>
        <v>24703835034</v>
      </c>
      <c r="H11" s="142">
        <f>+H12+H17</f>
        <v>12962738960</v>
      </c>
      <c r="I11" s="168">
        <f t="shared" si="1"/>
        <v>0.52472577404112863</v>
      </c>
      <c r="J11" s="164"/>
      <c r="AF11" s="24">
        <f t="shared" si="2"/>
        <v>24703835033.475273</v>
      </c>
      <c r="AH11" s="95"/>
    </row>
    <row r="12" spans="1:36" ht="16.5" customHeight="1">
      <c r="B12" s="135" t="s">
        <v>156</v>
      </c>
      <c r="C12" s="136" t="s">
        <v>157</v>
      </c>
      <c r="D12" s="137">
        <f>SUM(D13:D16)</f>
        <v>22390107673</v>
      </c>
      <c r="E12" s="137">
        <f>SUM(E13:E16)</f>
        <v>50405135</v>
      </c>
      <c r="F12" s="137">
        <f>SUM(F13:F16)</f>
        <v>0</v>
      </c>
      <c r="G12" s="137">
        <f>SUM(G13:G16)</f>
        <v>22440512808</v>
      </c>
      <c r="H12" s="137">
        <f>SUM(H13:H16)</f>
        <v>12954875360</v>
      </c>
      <c r="I12" s="167">
        <f t="shared" si="1"/>
        <v>0.57729854352444265</v>
      </c>
      <c r="J12" s="164"/>
      <c r="AF12" s="24">
        <f>+G12-I12</f>
        <v>22440512807.422703</v>
      </c>
      <c r="AH12" s="149"/>
      <c r="AI12" s="15"/>
    </row>
    <row r="13" spans="1:36" ht="16.5" customHeight="1">
      <c r="A13" s="159"/>
      <c r="B13" s="158" t="s">
        <v>213</v>
      </c>
      <c r="C13" s="152" t="s">
        <v>214</v>
      </c>
      <c r="D13" s="142">
        <v>20236148826</v>
      </c>
      <c r="E13" s="142"/>
      <c r="F13" s="142"/>
      <c r="G13" s="142">
        <f t="shared" ref="G13:G20" si="3">+D13+E13-F13</f>
        <v>20236148826</v>
      </c>
      <c r="H13" s="142">
        <v>11402597917</v>
      </c>
      <c r="I13" s="168">
        <f t="shared" si="1"/>
        <v>0.56347667805000556</v>
      </c>
      <c r="J13" s="164"/>
      <c r="AH13" s="149"/>
      <c r="AI13" s="15"/>
    </row>
    <row r="14" spans="1:36" ht="16.5" customHeight="1">
      <c r="A14" s="159"/>
      <c r="B14" s="158" t="s">
        <v>215</v>
      </c>
      <c r="C14" s="152" t="s">
        <v>216</v>
      </c>
      <c r="D14" s="142">
        <v>2101306423</v>
      </c>
      <c r="E14" s="142">
        <v>50405135</v>
      </c>
      <c r="F14" s="142"/>
      <c r="G14" s="142">
        <f t="shared" si="3"/>
        <v>2151711558</v>
      </c>
      <c r="H14" s="142">
        <f>1350765770+113864987+50405135</f>
        <v>1515035892</v>
      </c>
      <c r="I14" s="168">
        <f t="shared" si="1"/>
        <v>0.70410733556137728</v>
      </c>
      <c r="J14" s="164"/>
      <c r="AH14" s="149"/>
      <c r="AI14" s="15"/>
    </row>
    <row r="15" spans="1:36" ht="16.5" customHeight="1">
      <c r="A15" s="159"/>
      <c r="B15" s="158" t="s">
        <v>217</v>
      </c>
      <c r="C15" s="52" t="s">
        <v>218</v>
      </c>
      <c r="D15" s="142">
        <v>25276212</v>
      </c>
      <c r="E15" s="142"/>
      <c r="F15" s="142"/>
      <c r="G15" s="142">
        <f t="shared" si="3"/>
        <v>25276212</v>
      </c>
      <c r="H15" s="142">
        <v>16542598</v>
      </c>
      <c r="I15" s="168">
        <f t="shared" si="1"/>
        <v>0.65447298827846512</v>
      </c>
      <c r="J15" s="164"/>
      <c r="AH15" s="149"/>
      <c r="AI15" s="15"/>
    </row>
    <row r="16" spans="1:36" ht="16.5" customHeight="1">
      <c r="A16" s="159"/>
      <c r="B16" s="158" t="s">
        <v>219</v>
      </c>
      <c r="C16" s="52" t="s">
        <v>220</v>
      </c>
      <c r="D16" s="142">
        <v>27376212</v>
      </c>
      <c r="E16" s="142"/>
      <c r="F16" s="142"/>
      <c r="G16" s="142">
        <f t="shared" si="3"/>
        <v>27376212</v>
      </c>
      <c r="H16" s="142">
        <v>20698953</v>
      </c>
      <c r="I16" s="168">
        <f t="shared" si="1"/>
        <v>0.75609266176050949</v>
      </c>
      <c r="J16" s="164"/>
      <c r="AH16" s="149"/>
      <c r="AI16" s="15"/>
    </row>
    <row r="17" spans="1:35" ht="16.5" customHeight="1">
      <c r="B17" s="70" t="s">
        <v>158</v>
      </c>
      <c r="C17" s="75" t="s">
        <v>159</v>
      </c>
      <c r="D17" s="137">
        <f>SUM(D18:D20)</f>
        <v>2263322226</v>
      </c>
      <c r="E17" s="137"/>
      <c r="F17" s="137"/>
      <c r="G17" s="137">
        <f>SUM(G18:G20)</f>
        <v>2263322226</v>
      </c>
      <c r="H17" s="137">
        <f>SUM(H18:H20)</f>
        <v>7863600</v>
      </c>
      <c r="I17" s="167">
        <f t="shared" si="1"/>
        <v>3.4743616749160133E-3</v>
      </c>
      <c r="J17" s="164"/>
      <c r="AF17" s="24">
        <f>+G17-I17</f>
        <v>2263322225.9965258</v>
      </c>
      <c r="AH17" s="150"/>
      <c r="AI17" s="14"/>
    </row>
    <row r="18" spans="1:35" ht="16.5" customHeight="1">
      <c r="A18" s="159"/>
      <c r="B18" s="158" t="s">
        <v>221</v>
      </c>
      <c r="C18" s="152" t="s">
        <v>222</v>
      </c>
      <c r="D18" s="142">
        <v>2263322226</v>
      </c>
      <c r="E18" s="138"/>
      <c r="F18" s="138"/>
      <c r="G18" s="142">
        <f t="shared" si="3"/>
        <v>2263322226</v>
      </c>
      <c r="H18" s="76">
        <v>7863600</v>
      </c>
      <c r="I18" s="167">
        <f t="shared" si="1"/>
        <v>3.4743616749160133E-3</v>
      </c>
      <c r="J18" s="164"/>
      <c r="AH18" s="150"/>
      <c r="AI18" s="14"/>
    </row>
    <row r="19" spans="1:35" ht="16.5" customHeight="1">
      <c r="A19" s="159"/>
      <c r="B19" s="158" t="s">
        <v>223</v>
      </c>
      <c r="C19" s="152" t="s">
        <v>224</v>
      </c>
      <c r="D19" s="142">
        <v>0</v>
      </c>
      <c r="E19" s="138"/>
      <c r="F19" s="138"/>
      <c r="G19" s="142">
        <f t="shared" si="3"/>
        <v>0</v>
      </c>
      <c r="H19" s="76"/>
      <c r="I19" s="167" t="e">
        <f t="shared" si="1"/>
        <v>#DIV/0!</v>
      </c>
      <c r="J19" s="164"/>
      <c r="AH19" s="150"/>
      <c r="AI19" s="14"/>
    </row>
    <row r="20" spans="1:35" ht="16.5" customHeight="1">
      <c r="A20" s="159"/>
      <c r="B20" s="158" t="s">
        <v>225</v>
      </c>
      <c r="C20" s="152" t="s">
        <v>226</v>
      </c>
      <c r="D20" s="142">
        <v>0</v>
      </c>
      <c r="E20" s="138"/>
      <c r="F20" s="138"/>
      <c r="G20" s="142">
        <f t="shared" si="3"/>
        <v>0</v>
      </c>
      <c r="H20" s="76"/>
      <c r="I20" s="167" t="e">
        <f t="shared" si="1"/>
        <v>#DIV/0!</v>
      </c>
      <c r="J20" s="164"/>
      <c r="AH20" s="150"/>
      <c r="AI20" s="14"/>
    </row>
    <row r="21" spans="1:35" ht="16.5" customHeight="1">
      <c r="B21" s="73" t="s">
        <v>160</v>
      </c>
      <c r="C21" s="71" t="s">
        <v>161</v>
      </c>
      <c r="D21" s="81">
        <f>+D22+D26+D48+D51</f>
        <v>24314098920</v>
      </c>
      <c r="E21" s="81">
        <f t="shared" ref="E21:F21" si="4">+E22+E26+E48+E51</f>
        <v>2500000000</v>
      </c>
      <c r="F21" s="81">
        <f t="shared" si="4"/>
        <v>0</v>
      </c>
      <c r="G21" s="105">
        <f>+E21+D21</f>
        <v>26814098920</v>
      </c>
      <c r="H21" s="81">
        <f>+H22+H26+H48+H51</f>
        <v>9224342793.8899994</v>
      </c>
      <c r="I21" s="167">
        <f>+H21/G21</f>
        <v>0.34401091833855291</v>
      </c>
      <c r="J21" s="164"/>
      <c r="AF21" s="24" t="e">
        <f>+G21-#REF!</f>
        <v>#REF!</v>
      </c>
      <c r="AH21" s="151"/>
      <c r="AI21" s="14"/>
    </row>
    <row r="22" spans="1:35" ht="16.5" customHeight="1">
      <c r="B22" s="73" t="s">
        <v>162</v>
      </c>
      <c r="C22" s="71" t="s">
        <v>136</v>
      </c>
      <c r="D22" s="138">
        <f>+D23</f>
        <v>648435007</v>
      </c>
      <c r="E22" s="138">
        <f>+E23</f>
        <v>0</v>
      </c>
      <c r="F22" s="138">
        <f>+F23</f>
        <v>0</v>
      </c>
      <c r="G22" s="139">
        <f>+G23</f>
        <v>648435007</v>
      </c>
      <c r="H22" s="142">
        <f>+H23</f>
        <v>339698855</v>
      </c>
      <c r="I22" s="168">
        <f t="shared" ref="I22:I73" si="5">+H22/G22</f>
        <v>0.52387494711555571</v>
      </c>
      <c r="J22" s="164"/>
      <c r="AF22" s="24">
        <f t="shared" si="2"/>
        <v>648435006.476125</v>
      </c>
      <c r="AH22" s="94"/>
      <c r="AI22" s="14"/>
    </row>
    <row r="23" spans="1:35" s="2" customFormat="1" ht="16.5" customHeight="1">
      <c r="B23" s="73" t="s">
        <v>163</v>
      </c>
      <c r="C23" s="71" t="s">
        <v>164</v>
      </c>
      <c r="D23" s="72">
        <f t="shared" ref="D23:F24" si="6">+D24</f>
        <v>648435007</v>
      </c>
      <c r="E23" s="72">
        <f t="shared" si="6"/>
        <v>0</v>
      </c>
      <c r="F23" s="72">
        <f t="shared" si="6"/>
        <v>0</v>
      </c>
      <c r="G23" s="77">
        <f>+G24</f>
        <v>648435007</v>
      </c>
      <c r="H23" s="72">
        <f>+H24</f>
        <v>339698855</v>
      </c>
      <c r="I23" s="168">
        <f t="shared" si="5"/>
        <v>0.52387494711555571</v>
      </c>
      <c r="J23" s="164"/>
      <c r="N23" s="16"/>
      <c r="O23" s="25"/>
      <c r="AF23" s="24">
        <f t="shared" si="2"/>
        <v>648435006.476125</v>
      </c>
      <c r="AH23" s="147"/>
    </row>
    <row r="24" spans="1:35" ht="16.5" customHeight="1">
      <c r="B24" s="73" t="s">
        <v>165</v>
      </c>
      <c r="C24" s="96" t="s">
        <v>166</v>
      </c>
      <c r="D24" s="81">
        <f t="shared" si="6"/>
        <v>648435007</v>
      </c>
      <c r="E24" s="81">
        <f t="shared" si="6"/>
        <v>0</v>
      </c>
      <c r="F24" s="81">
        <f t="shared" si="6"/>
        <v>0</v>
      </c>
      <c r="G24" s="105">
        <f>+E24+D24</f>
        <v>648435007</v>
      </c>
      <c r="H24" s="109">
        <f>+H25</f>
        <v>339698855</v>
      </c>
      <c r="I24" s="168">
        <f t="shared" si="5"/>
        <v>0.52387494711555571</v>
      </c>
      <c r="J24" s="164"/>
      <c r="AH24" s="94"/>
    </row>
    <row r="25" spans="1:35" ht="16.5" customHeight="1">
      <c r="B25" s="70" t="s">
        <v>167</v>
      </c>
      <c r="C25" s="153" t="s">
        <v>168</v>
      </c>
      <c r="D25" s="154">
        <v>648435007</v>
      </c>
      <c r="E25" s="154"/>
      <c r="F25" s="155">
        <v>0</v>
      </c>
      <c r="G25" s="137">
        <f>+D25+E25-F25</f>
        <v>648435007</v>
      </c>
      <c r="H25" s="162">
        <v>339698855</v>
      </c>
      <c r="I25" s="167">
        <f t="shared" si="5"/>
        <v>0.52387494711555571</v>
      </c>
      <c r="J25" s="164"/>
      <c r="AH25" s="94"/>
    </row>
    <row r="26" spans="1:35" ht="16.5" customHeight="1">
      <c r="B26" s="124" t="s">
        <v>169</v>
      </c>
      <c r="C26" s="96" t="s">
        <v>170</v>
      </c>
      <c r="D26" s="109">
        <f>+D27+D28+D32+D37+D42+D45</f>
        <v>23034833612</v>
      </c>
      <c r="E26" s="109">
        <f t="shared" ref="E26:G26" si="7">+E27+E28+E32+E37+E42+E45</f>
        <v>0</v>
      </c>
      <c r="F26" s="109">
        <f t="shared" si="7"/>
        <v>0</v>
      </c>
      <c r="G26" s="109">
        <f t="shared" si="7"/>
        <v>23034833612</v>
      </c>
      <c r="H26" s="109">
        <f>+H27+H28+H32+H37+H42+H45</f>
        <v>7517641835.8900003</v>
      </c>
      <c r="I26" s="168">
        <f t="shared" si="5"/>
        <v>0.3263597194803996</v>
      </c>
      <c r="J26" s="164"/>
      <c r="AH26" s="94"/>
    </row>
    <row r="27" spans="1:35" ht="16.5" customHeight="1">
      <c r="B27" s="70" t="s">
        <v>171</v>
      </c>
      <c r="C27" s="75" t="s">
        <v>172</v>
      </c>
      <c r="D27" s="76">
        <v>543450399</v>
      </c>
      <c r="E27" s="76"/>
      <c r="F27" s="76"/>
      <c r="G27" s="137">
        <f t="shared" ref="G27:G47" si="8">+D27+E27-F27</f>
        <v>543450399</v>
      </c>
      <c r="H27" s="137">
        <v>434044290</v>
      </c>
      <c r="I27" s="167">
        <f t="shared" si="5"/>
        <v>0.79868243872611455</v>
      </c>
      <c r="J27" s="164"/>
      <c r="AF27" s="24">
        <f t="shared" ref="AF27:AF66" si="9">+G27-I27</f>
        <v>543450398.20131755</v>
      </c>
      <c r="AH27" s="14"/>
      <c r="AI27" s="14"/>
    </row>
    <row r="28" spans="1:35" ht="16.5" customHeight="1">
      <c r="B28" s="70" t="s">
        <v>173</v>
      </c>
      <c r="C28" s="75" t="s">
        <v>174</v>
      </c>
      <c r="D28" s="78">
        <f>SUM(D29:D31)</f>
        <v>58233245</v>
      </c>
      <c r="E28" s="78">
        <f t="shared" ref="E28:G28" si="10">SUM(E29:E31)</f>
        <v>0</v>
      </c>
      <c r="F28" s="78">
        <f t="shared" si="10"/>
        <v>0</v>
      </c>
      <c r="G28" s="78">
        <f t="shared" si="10"/>
        <v>58233245</v>
      </c>
      <c r="H28" s="78">
        <f t="shared" ref="H28" si="11">SUM(H29:H31)</f>
        <v>15600843</v>
      </c>
      <c r="I28" s="167">
        <f t="shared" si="5"/>
        <v>0.26790269029314784</v>
      </c>
      <c r="J28" s="164"/>
      <c r="AF28" s="24">
        <f t="shared" si="9"/>
        <v>58233244.732097313</v>
      </c>
      <c r="AH28" s="95"/>
    </row>
    <row r="29" spans="1:35" ht="16.5" customHeight="1">
      <c r="B29" s="73" t="s">
        <v>227</v>
      </c>
      <c r="C29" s="71" t="s">
        <v>228</v>
      </c>
      <c r="D29" s="72">
        <v>33294148</v>
      </c>
      <c r="E29" s="72"/>
      <c r="F29" s="77"/>
      <c r="G29" s="142">
        <f t="shared" si="8"/>
        <v>33294148</v>
      </c>
      <c r="H29" s="142">
        <v>7506537</v>
      </c>
      <c r="I29" s="168">
        <f t="shared" si="5"/>
        <v>0.22546115311315371</v>
      </c>
      <c r="J29" s="164"/>
      <c r="AH29" s="2"/>
    </row>
    <row r="30" spans="1:35" ht="16.5" customHeight="1">
      <c r="B30" s="73" t="s">
        <v>229</v>
      </c>
      <c r="C30" s="71" t="s">
        <v>230</v>
      </c>
      <c r="D30" s="72">
        <v>23939097</v>
      </c>
      <c r="E30" s="72"/>
      <c r="F30" s="77"/>
      <c r="G30" s="142">
        <f t="shared" si="8"/>
        <v>23939097</v>
      </c>
      <c r="H30" s="142">
        <v>7518120</v>
      </c>
      <c r="I30" s="168">
        <f t="shared" si="5"/>
        <v>0.31405194606964498</v>
      </c>
      <c r="J30" s="164"/>
      <c r="AH30" s="2"/>
    </row>
    <row r="31" spans="1:35" ht="16.5" customHeight="1">
      <c r="B31" s="73" t="s">
        <v>231</v>
      </c>
      <c r="C31" s="71" t="s">
        <v>232</v>
      </c>
      <c r="D31" s="72">
        <v>1000000</v>
      </c>
      <c r="E31" s="72"/>
      <c r="F31" s="77"/>
      <c r="G31" s="142">
        <f t="shared" si="8"/>
        <v>1000000</v>
      </c>
      <c r="H31" s="142">
        <v>576186</v>
      </c>
      <c r="I31" s="168">
        <f t="shared" si="5"/>
        <v>0.57618599999999998</v>
      </c>
      <c r="J31" s="164"/>
      <c r="AH31" s="2"/>
    </row>
    <row r="32" spans="1:35" ht="16.5" customHeight="1">
      <c r="B32" s="70" t="s">
        <v>175</v>
      </c>
      <c r="C32" s="75" t="s">
        <v>176</v>
      </c>
      <c r="D32" s="78">
        <f>SUM(D33:D36)</f>
        <v>2509588858</v>
      </c>
      <c r="E32" s="78">
        <f t="shared" ref="E32:G32" si="12">SUM(E33:E36)</f>
        <v>0</v>
      </c>
      <c r="F32" s="78">
        <f t="shared" si="12"/>
        <v>0</v>
      </c>
      <c r="G32" s="78">
        <f t="shared" si="12"/>
        <v>2509588858</v>
      </c>
      <c r="H32" s="78">
        <f>SUM(H33:H36)</f>
        <v>663160898.8900001</v>
      </c>
      <c r="I32" s="167">
        <f t="shared" si="5"/>
        <v>0.26425081414272045</v>
      </c>
      <c r="J32" s="164"/>
      <c r="AF32" s="24">
        <f t="shared" si="9"/>
        <v>2509588857.7357492</v>
      </c>
      <c r="AH32" s="95"/>
    </row>
    <row r="33" spans="2:35" ht="16.5" customHeight="1">
      <c r="B33" s="73" t="s">
        <v>233</v>
      </c>
      <c r="C33" s="71" t="s">
        <v>234</v>
      </c>
      <c r="D33" s="72">
        <v>1546924400</v>
      </c>
      <c r="E33" s="72"/>
      <c r="F33" s="77"/>
      <c r="G33" s="142">
        <f t="shared" si="8"/>
        <v>1546924400</v>
      </c>
      <c r="H33" s="142">
        <v>339987146.89000005</v>
      </c>
      <c r="I33" s="168">
        <f t="shared" si="5"/>
        <v>0.21978265188007898</v>
      </c>
      <c r="J33" s="164"/>
      <c r="AH33" s="2"/>
    </row>
    <row r="34" spans="2:35" ht="16.5" customHeight="1">
      <c r="B34" s="73" t="s">
        <v>235</v>
      </c>
      <c r="C34" s="71" t="s">
        <v>236</v>
      </c>
      <c r="D34" s="72">
        <v>937664458</v>
      </c>
      <c r="E34" s="72"/>
      <c r="F34" s="77"/>
      <c r="G34" s="142">
        <f t="shared" si="8"/>
        <v>937664458</v>
      </c>
      <c r="H34" s="142">
        <v>314871421</v>
      </c>
      <c r="I34" s="168">
        <f t="shared" si="5"/>
        <v>0.33580394171237743</v>
      </c>
      <c r="J34" s="164"/>
      <c r="AH34" s="2"/>
    </row>
    <row r="35" spans="2:35" ht="16.5" customHeight="1">
      <c r="B35" s="73" t="s">
        <v>237</v>
      </c>
      <c r="C35" s="71" t="s">
        <v>238</v>
      </c>
      <c r="D35" s="72">
        <v>5000000</v>
      </c>
      <c r="E35" s="72"/>
      <c r="F35" s="77"/>
      <c r="G35" s="142">
        <f t="shared" si="8"/>
        <v>5000000</v>
      </c>
      <c r="H35" s="142">
        <v>197760</v>
      </c>
      <c r="I35" s="168">
        <f t="shared" si="5"/>
        <v>3.9551999999999997E-2</v>
      </c>
      <c r="J35" s="164"/>
      <c r="AH35" s="2"/>
    </row>
    <row r="36" spans="2:35" ht="16.5" customHeight="1">
      <c r="B36" s="73" t="s">
        <v>239</v>
      </c>
      <c r="C36" s="71" t="s">
        <v>240</v>
      </c>
      <c r="D36" s="72">
        <v>20000000</v>
      </c>
      <c r="E36" s="72"/>
      <c r="F36" s="77"/>
      <c r="G36" s="142">
        <f t="shared" si="8"/>
        <v>20000000</v>
      </c>
      <c r="H36" s="142">
        <v>8104571</v>
      </c>
      <c r="I36" s="168">
        <f t="shared" si="5"/>
        <v>0.40522855000000002</v>
      </c>
      <c r="J36" s="164"/>
      <c r="AH36" s="2"/>
    </row>
    <row r="37" spans="2:35" ht="16.5" customHeight="1">
      <c r="B37" s="70" t="s">
        <v>177</v>
      </c>
      <c r="C37" s="156" t="s">
        <v>178</v>
      </c>
      <c r="D37" s="78">
        <f>SUM(D38:D41)</f>
        <v>6520075537</v>
      </c>
      <c r="E37" s="78">
        <f t="shared" ref="E37:G37" si="13">SUM(E38:E41)</f>
        <v>0</v>
      </c>
      <c r="F37" s="78">
        <f t="shared" si="13"/>
        <v>0</v>
      </c>
      <c r="G37" s="78">
        <f t="shared" si="13"/>
        <v>6520075537</v>
      </c>
      <c r="H37" s="78">
        <f>SUM(H38:H41)</f>
        <v>447932550</v>
      </c>
      <c r="I37" s="167">
        <f t="shared" si="5"/>
        <v>6.8700515424718764E-2</v>
      </c>
      <c r="J37" s="164"/>
      <c r="AF37" s="24">
        <f t="shared" si="9"/>
        <v>6520075536.9312992</v>
      </c>
      <c r="AG37" s="3" t="e">
        <f>+AF37+#REF!</f>
        <v>#REF!</v>
      </c>
      <c r="AH37" s="2"/>
    </row>
    <row r="38" spans="2:35" ht="16.5" customHeight="1">
      <c r="B38" s="73" t="s">
        <v>241</v>
      </c>
      <c r="C38" s="80" t="s">
        <v>242</v>
      </c>
      <c r="D38" s="72">
        <v>3276984916</v>
      </c>
      <c r="E38" s="72"/>
      <c r="F38" s="77"/>
      <c r="G38" s="142">
        <f t="shared" si="8"/>
        <v>3276984916</v>
      </c>
      <c r="H38" s="142">
        <v>11720420</v>
      </c>
      <c r="I38" s="168">
        <f t="shared" si="5"/>
        <v>3.5765864965610966E-3</v>
      </c>
      <c r="J38" s="164"/>
      <c r="AG38" s="3"/>
      <c r="AH38" s="2"/>
    </row>
    <row r="39" spans="2:35" ht="16.5" customHeight="1">
      <c r="B39" s="73" t="s">
        <v>243</v>
      </c>
      <c r="C39" s="80" t="s">
        <v>244</v>
      </c>
      <c r="D39" s="72">
        <v>3204090621</v>
      </c>
      <c r="E39" s="72"/>
      <c r="F39" s="77"/>
      <c r="G39" s="142">
        <f t="shared" si="8"/>
        <v>3204090621</v>
      </c>
      <c r="H39" s="142">
        <v>417275242</v>
      </c>
      <c r="I39" s="168">
        <f t="shared" si="5"/>
        <v>0.13023203503207034</v>
      </c>
      <c r="J39" s="164"/>
      <c r="AG39" s="3"/>
      <c r="AH39" s="2"/>
    </row>
    <row r="40" spans="2:35" ht="16.5" customHeight="1">
      <c r="B40" s="73" t="s">
        <v>245</v>
      </c>
      <c r="C40" s="80" t="s">
        <v>246</v>
      </c>
      <c r="D40" s="72">
        <v>9000000</v>
      </c>
      <c r="E40" s="72"/>
      <c r="F40" s="77"/>
      <c r="G40" s="142">
        <f t="shared" si="8"/>
        <v>9000000</v>
      </c>
      <c r="H40" s="142">
        <v>4984751</v>
      </c>
      <c r="I40" s="168">
        <f t="shared" si="5"/>
        <v>0.55386122222222223</v>
      </c>
      <c r="J40" s="164"/>
      <c r="AG40" s="3"/>
      <c r="AH40" s="2"/>
    </row>
    <row r="41" spans="2:35" ht="16.5" customHeight="1">
      <c r="B41" s="73" t="s">
        <v>247</v>
      </c>
      <c r="C41" s="80" t="s">
        <v>248</v>
      </c>
      <c r="D41" s="72">
        <v>30000000</v>
      </c>
      <c r="E41" s="72"/>
      <c r="F41" s="77"/>
      <c r="G41" s="142">
        <f t="shared" si="8"/>
        <v>30000000</v>
      </c>
      <c r="H41" s="142">
        <v>13952137</v>
      </c>
      <c r="I41" s="168">
        <f t="shared" si="5"/>
        <v>0.46507123333333333</v>
      </c>
      <c r="J41" s="164"/>
      <c r="AG41" s="3"/>
      <c r="AH41" s="2"/>
    </row>
    <row r="42" spans="2:35" ht="16.5" customHeight="1">
      <c r="B42" s="70" t="s">
        <v>179</v>
      </c>
      <c r="C42" s="75" t="s">
        <v>180</v>
      </c>
      <c r="D42" s="78">
        <f>SUM(D43:D44)</f>
        <v>20052397</v>
      </c>
      <c r="E42" s="78">
        <f t="shared" ref="E42:G42" si="14">SUM(E43:E44)</f>
        <v>0</v>
      </c>
      <c r="F42" s="78">
        <f t="shared" si="14"/>
        <v>0</v>
      </c>
      <c r="G42" s="78">
        <f t="shared" si="14"/>
        <v>20052397</v>
      </c>
      <c r="H42" s="78">
        <f>SUM(H43:H44)</f>
        <v>15615737</v>
      </c>
      <c r="I42" s="167">
        <f t="shared" si="5"/>
        <v>0.7787466505874584</v>
      </c>
      <c r="J42" s="164"/>
      <c r="AF42" s="24">
        <f t="shared" si="9"/>
        <v>20052396.22125335</v>
      </c>
      <c r="AH42" s="95"/>
      <c r="AI42" s="24"/>
    </row>
    <row r="43" spans="2:35" ht="16.5" customHeight="1">
      <c r="B43" s="73" t="s">
        <v>249</v>
      </c>
      <c r="C43" s="71" t="s">
        <v>250</v>
      </c>
      <c r="D43" s="72">
        <v>19952397</v>
      </c>
      <c r="E43" s="72"/>
      <c r="F43" s="72"/>
      <c r="G43" s="142">
        <f t="shared" si="8"/>
        <v>19952397</v>
      </c>
      <c r="H43" s="142">
        <v>15603054</v>
      </c>
      <c r="I43" s="168">
        <f t="shared" si="5"/>
        <v>0.78201401064744247</v>
      </c>
      <c r="J43" s="164"/>
      <c r="AH43" s="2"/>
      <c r="AI43" s="24"/>
    </row>
    <row r="44" spans="2:35" ht="16.5" customHeight="1">
      <c r="B44" s="73" t="s">
        <v>251</v>
      </c>
      <c r="C44" s="71" t="s">
        <v>252</v>
      </c>
      <c r="D44" s="72">
        <v>100000</v>
      </c>
      <c r="E44" s="72"/>
      <c r="F44" s="72"/>
      <c r="G44" s="142">
        <f t="shared" si="8"/>
        <v>100000</v>
      </c>
      <c r="H44" s="142">
        <v>12683</v>
      </c>
      <c r="I44" s="168">
        <f t="shared" si="5"/>
        <v>0.12683</v>
      </c>
      <c r="J44" s="164"/>
      <c r="AH44" s="2"/>
      <c r="AI44" s="24"/>
    </row>
    <row r="45" spans="2:35" ht="16.5" customHeight="1">
      <c r="B45" s="70" t="s">
        <v>181</v>
      </c>
      <c r="C45" s="75" t="s">
        <v>182</v>
      </c>
      <c r="D45" s="78">
        <f>SUM(D46:D47)</f>
        <v>13383433176</v>
      </c>
      <c r="E45" s="78">
        <f t="shared" ref="E45:G45" si="15">SUM(E46:E47)</f>
        <v>0</v>
      </c>
      <c r="F45" s="78">
        <f t="shared" si="15"/>
        <v>0</v>
      </c>
      <c r="G45" s="78">
        <f t="shared" si="15"/>
        <v>13383433176</v>
      </c>
      <c r="H45" s="162">
        <f>SUM(H46:H47)</f>
        <v>5941287517</v>
      </c>
      <c r="I45" s="167">
        <f t="shared" si="5"/>
        <v>0.44392850764587699</v>
      </c>
      <c r="J45" s="164"/>
      <c r="AF45" s="24">
        <f t="shared" si="9"/>
        <v>13383433175.556072</v>
      </c>
      <c r="AH45" s="2"/>
      <c r="AI45" s="24"/>
    </row>
    <row r="46" spans="2:35" ht="16.5" customHeight="1">
      <c r="B46" s="73" t="s">
        <v>253</v>
      </c>
      <c r="C46" s="71" t="s">
        <v>254</v>
      </c>
      <c r="D46" s="72">
        <v>13125084506</v>
      </c>
      <c r="E46" s="72"/>
      <c r="F46" s="72"/>
      <c r="G46" s="142">
        <f t="shared" si="8"/>
        <v>13125084506</v>
      </c>
      <c r="H46" s="104">
        <v>5913368300</v>
      </c>
      <c r="I46" s="168">
        <f t="shared" si="5"/>
        <v>0.4505394458448449</v>
      </c>
      <c r="J46" s="164"/>
      <c r="AH46" s="2"/>
      <c r="AI46" s="24"/>
    </row>
    <row r="47" spans="2:35" ht="16.5" customHeight="1">
      <c r="B47" s="73" t="s">
        <v>255</v>
      </c>
      <c r="C47" s="71" t="s">
        <v>256</v>
      </c>
      <c r="D47" s="72">
        <v>258348670</v>
      </c>
      <c r="E47" s="72"/>
      <c r="F47" s="72"/>
      <c r="G47" s="142">
        <f t="shared" si="8"/>
        <v>258348670</v>
      </c>
      <c r="H47" s="104">
        <v>27919217</v>
      </c>
      <c r="I47" s="168">
        <f t="shared" si="5"/>
        <v>0.10806797263558586</v>
      </c>
      <c r="J47" s="164"/>
      <c r="AH47" s="2"/>
      <c r="AI47" s="24"/>
    </row>
    <row r="48" spans="2:35" ht="16.5" customHeight="1">
      <c r="B48" s="73" t="s">
        <v>183</v>
      </c>
      <c r="C48" s="71" t="s">
        <v>184</v>
      </c>
      <c r="D48" s="72">
        <f t="shared" ref="D48:F49" si="16">+D49</f>
        <v>188950688</v>
      </c>
      <c r="E48" s="72">
        <f t="shared" si="16"/>
        <v>0</v>
      </c>
      <c r="F48" s="72">
        <f t="shared" si="16"/>
        <v>0</v>
      </c>
      <c r="G48" s="72">
        <f>+G49</f>
        <v>188950688</v>
      </c>
      <c r="H48" s="72">
        <f>+H49</f>
        <v>0</v>
      </c>
      <c r="I48" s="168">
        <f t="shared" si="5"/>
        <v>0</v>
      </c>
      <c r="J48" s="164"/>
      <c r="AF48" s="24">
        <f t="shared" si="9"/>
        <v>188950688</v>
      </c>
      <c r="AH48" s="94"/>
      <c r="AI48" s="24"/>
    </row>
    <row r="49" spans="2:35" ht="16.5" customHeight="1">
      <c r="B49" s="73" t="s">
        <v>185</v>
      </c>
      <c r="C49" s="71" t="s">
        <v>1</v>
      </c>
      <c r="D49" s="72">
        <f t="shared" si="16"/>
        <v>188950688</v>
      </c>
      <c r="E49" s="72">
        <f t="shared" si="16"/>
        <v>0</v>
      </c>
      <c r="F49" s="72">
        <f t="shared" si="16"/>
        <v>0</v>
      </c>
      <c r="G49" s="105">
        <f>+E49+D49</f>
        <v>188950688</v>
      </c>
      <c r="H49" s="72">
        <f>+H50</f>
        <v>0</v>
      </c>
      <c r="I49" s="168">
        <f t="shared" si="5"/>
        <v>0</v>
      </c>
      <c r="J49" s="164"/>
      <c r="AF49" s="24">
        <f t="shared" si="9"/>
        <v>188950688</v>
      </c>
      <c r="AH49" s="146"/>
      <c r="AI49" s="24"/>
    </row>
    <row r="50" spans="2:35" ht="16.5" customHeight="1">
      <c r="B50" s="70" t="s">
        <v>186</v>
      </c>
      <c r="C50" s="75" t="s">
        <v>187</v>
      </c>
      <c r="D50" s="78">
        <v>188950688</v>
      </c>
      <c r="E50" s="78">
        <v>0</v>
      </c>
      <c r="F50" s="79">
        <v>0</v>
      </c>
      <c r="G50" s="137">
        <f t="shared" ref="G50" si="17">+D50+E50-F50</f>
        <v>188950688</v>
      </c>
      <c r="H50" s="165">
        <v>0</v>
      </c>
      <c r="I50" s="167">
        <f t="shared" si="5"/>
        <v>0</v>
      </c>
      <c r="J50" s="164"/>
      <c r="AF50" s="24">
        <f t="shared" si="9"/>
        <v>188950688</v>
      </c>
      <c r="AH50" s="146"/>
      <c r="AI50" s="24"/>
    </row>
    <row r="51" spans="2:35" ht="16.5" customHeight="1">
      <c r="B51" s="73" t="s">
        <v>188</v>
      </c>
      <c r="C51" s="71" t="s">
        <v>189</v>
      </c>
      <c r="D51" s="138">
        <f>+D52+D59</f>
        <v>441879613</v>
      </c>
      <c r="E51" s="138">
        <f>+E52+E59</f>
        <v>2500000000</v>
      </c>
      <c r="F51" s="138">
        <f>+F52+F59</f>
        <v>0</v>
      </c>
      <c r="G51" s="138">
        <f>+G52+G59</f>
        <v>2941879613</v>
      </c>
      <c r="H51" s="138">
        <f>+H52+H59</f>
        <v>1367002103</v>
      </c>
      <c r="I51" s="168">
        <f t="shared" si="5"/>
        <v>0.46466962718640653</v>
      </c>
      <c r="J51" s="164"/>
      <c r="AF51" s="24">
        <f t="shared" si="9"/>
        <v>2941879612.5353303</v>
      </c>
      <c r="AH51" s="94"/>
      <c r="AI51" s="24"/>
    </row>
    <row r="52" spans="2:35" s="2" customFormat="1" ht="16.5" customHeight="1">
      <c r="B52" s="73" t="s">
        <v>190</v>
      </c>
      <c r="C52" s="71" t="s">
        <v>191</v>
      </c>
      <c r="D52" s="72">
        <f>+D53+D57</f>
        <v>441879613</v>
      </c>
      <c r="E52" s="72">
        <f>+E53+E57</f>
        <v>0</v>
      </c>
      <c r="F52" s="72">
        <f>+F53+F57</f>
        <v>0</v>
      </c>
      <c r="G52" s="72">
        <f>+G53+G57</f>
        <v>441879613</v>
      </c>
      <c r="H52" s="72">
        <f>+H53+H57</f>
        <v>367002103</v>
      </c>
      <c r="I52" s="168">
        <f t="shared" si="5"/>
        <v>0.83054771526651083</v>
      </c>
      <c r="J52" s="164"/>
      <c r="N52" s="16"/>
      <c r="O52" s="25"/>
      <c r="AF52" s="24">
        <f>+G52-I52</f>
        <v>441879612.16945231</v>
      </c>
      <c r="AH52" s="95"/>
      <c r="AI52" s="24"/>
    </row>
    <row r="53" spans="2:35" s="2" customFormat="1" ht="16.5" customHeight="1">
      <c r="B53" s="73" t="s">
        <v>192</v>
      </c>
      <c r="C53" s="71" t="s">
        <v>193</v>
      </c>
      <c r="D53" s="72">
        <f>+D54</f>
        <v>434879613</v>
      </c>
      <c r="E53" s="72">
        <f>+E54</f>
        <v>0</v>
      </c>
      <c r="F53" s="72">
        <f>+F54</f>
        <v>0</v>
      </c>
      <c r="G53" s="72">
        <f>+G54</f>
        <v>434879613</v>
      </c>
      <c r="H53" s="72">
        <f>+H54</f>
        <v>367002103</v>
      </c>
      <c r="I53" s="168">
        <f t="shared" si="5"/>
        <v>0.84391655076275096</v>
      </c>
      <c r="J53" s="164"/>
      <c r="N53" s="16"/>
      <c r="O53" s="25"/>
      <c r="AF53" s="24">
        <f>+G53-I53</f>
        <v>434879612.15608346</v>
      </c>
      <c r="AH53" s="95"/>
      <c r="AI53" s="24"/>
    </row>
    <row r="54" spans="2:35" ht="16.5" customHeight="1">
      <c r="B54" s="70" t="s">
        <v>194</v>
      </c>
      <c r="C54" s="75" t="s">
        <v>195</v>
      </c>
      <c r="D54" s="78">
        <f>SUM(D55:D56)</f>
        <v>434879613</v>
      </c>
      <c r="E54" s="78">
        <f t="shared" ref="E54:G54" si="18">SUM(E55:E56)</f>
        <v>0</v>
      </c>
      <c r="F54" s="78">
        <f t="shared" si="18"/>
        <v>0</v>
      </c>
      <c r="G54" s="78">
        <f t="shared" si="18"/>
        <v>434879613</v>
      </c>
      <c r="H54" s="78">
        <f>SUM(H55:H56)</f>
        <v>367002103</v>
      </c>
      <c r="I54" s="167">
        <f t="shared" si="5"/>
        <v>0.84391655076275096</v>
      </c>
      <c r="J54" s="164"/>
      <c r="AF54" s="24">
        <f t="shared" si="9"/>
        <v>434879612.15608346</v>
      </c>
      <c r="AH54" s="94"/>
      <c r="AI54" s="24"/>
    </row>
    <row r="55" spans="2:35" ht="16.5" customHeight="1">
      <c r="B55" s="73" t="s">
        <v>257</v>
      </c>
      <c r="C55" s="71" t="s">
        <v>258</v>
      </c>
      <c r="D55" s="72">
        <v>330504613</v>
      </c>
      <c r="E55" s="78"/>
      <c r="F55" s="78"/>
      <c r="G55" s="142">
        <f t="shared" ref="G55:G56" si="19">+D55+E55-F55</f>
        <v>330504613</v>
      </c>
      <c r="H55" s="81">
        <v>212466034</v>
      </c>
      <c r="I55" s="168">
        <f t="shared" si="5"/>
        <v>0.64285345996063303</v>
      </c>
      <c r="J55" s="164"/>
      <c r="AH55" s="94"/>
      <c r="AI55" s="24"/>
    </row>
    <row r="56" spans="2:35" ht="16.5" customHeight="1">
      <c r="B56" s="73" t="s">
        <v>259</v>
      </c>
      <c r="C56" s="71" t="s">
        <v>260</v>
      </c>
      <c r="D56" s="72">
        <v>104375000</v>
      </c>
      <c r="E56" s="78"/>
      <c r="F56" s="78"/>
      <c r="G56" s="142">
        <f t="shared" si="19"/>
        <v>104375000</v>
      </c>
      <c r="H56" s="81">
        <v>154536069</v>
      </c>
      <c r="I56" s="168">
        <f t="shared" si="5"/>
        <v>1.4805850922155688</v>
      </c>
      <c r="J56" s="164"/>
      <c r="AH56" s="94"/>
      <c r="AI56" s="24"/>
    </row>
    <row r="57" spans="2:35" ht="16.5" customHeight="1">
      <c r="B57" s="73" t="s">
        <v>196</v>
      </c>
      <c r="C57" s="71" t="s">
        <v>197</v>
      </c>
      <c r="D57" s="72">
        <f>+D58</f>
        <v>7000000</v>
      </c>
      <c r="E57" s="72">
        <f t="shared" ref="E57:H57" si="20">+E58</f>
        <v>0</v>
      </c>
      <c r="F57" s="72">
        <f t="shared" si="20"/>
        <v>0</v>
      </c>
      <c r="G57" s="72">
        <f t="shared" si="20"/>
        <v>7000000</v>
      </c>
      <c r="H57" s="72">
        <f t="shared" si="20"/>
        <v>0</v>
      </c>
      <c r="I57" s="168">
        <f t="shared" si="5"/>
        <v>0</v>
      </c>
      <c r="J57" s="164"/>
      <c r="AF57" s="24">
        <f>+G57-I57</f>
        <v>7000000</v>
      </c>
      <c r="AH57" s="94"/>
      <c r="AI57" s="24"/>
    </row>
    <row r="58" spans="2:35" ht="16.5" customHeight="1">
      <c r="B58" s="70" t="s">
        <v>198</v>
      </c>
      <c r="C58" s="75" t="s">
        <v>212</v>
      </c>
      <c r="D58" s="162">
        <v>7000000</v>
      </c>
      <c r="E58" s="78"/>
      <c r="F58" s="79"/>
      <c r="G58" s="137">
        <f t="shared" ref="G58:G61" si="21">+D58+E58-F58</f>
        <v>7000000</v>
      </c>
      <c r="H58" s="154">
        <v>0</v>
      </c>
      <c r="I58" s="168">
        <f t="shared" si="5"/>
        <v>0</v>
      </c>
      <c r="J58" s="164"/>
      <c r="AF58" s="24">
        <f t="shared" si="9"/>
        <v>7000000</v>
      </c>
      <c r="AH58" s="94"/>
      <c r="AI58" s="24"/>
    </row>
    <row r="59" spans="2:35" ht="16.5" customHeight="1">
      <c r="B59" s="73" t="s">
        <v>199</v>
      </c>
      <c r="C59" s="71" t="s">
        <v>200</v>
      </c>
      <c r="D59" s="72">
        <f>+D60</f>
        <v>0</v>
      </c>
      <c r="E59" s="72">
        <f>+E60</f>
        <v>2500000000</v>
      </c>
      <c r="F59" s="79">
        <v>0</v>
      </c>
      <c r="G59" s="142">
        <f t="shared" si="21"/>
        <v>2500000000</v>
      </c>
      <c r="H59" s="142">
        <f>+H60</f>
        <v>1000000000</v>
      </c>
      <c r="I59" s="168">
        <f t="shared" si="5"/>
        <v>0.4</v>
      </c>
      <c r="J59" s="164"/>
      <c r="AF59" s="24">
        <f t="shared" si="9"/>
        <v>2499999999.5999999</v>
      </c>
      <c r="AH59" s="94"/>
      <c r="AI59" s="24"/>
    </row>
    <row r="60" spans="2:35" ht="16.5" customHeight="1">
      <c r="B60" s="73" t="s">
        <v>201</v>
      </c>
      <c r="C60" s="71" t="s">
        <v>202</v>
      </c>
      <c r="D60" s="72">
        <v>0</v>
      </c>
      <c r="E60" s="72">
        <f>+E61</f>
        <v>2500000000</v>
      </c>
      <c r="F60" s="79"/>
      <c r="G60" s="142">
        <f t="shared" si="21"/>
        <v>2500000000</v>
      </c>
      <c r="H60" s="142">
        <f>+H61</f>
        <v>1000000000</v>
      </c>
      <c r="I60" s="168">
        <f t="shared" si="5"/>
        <v>0.4</v>
      </c>
      <c r="J60" s="164"/>
      <c r="AH60" s="94"/>
      <c r="AI60" s="24"/>
    </row>
    <row r="61" spans="2:35" ht="16.5" customHeight="1">
      <c r="B61" s="73" t="s">
        <v>266</v>
      </c>
      <c r="C61" s="71" t="s">
        <v>146</v>
      </c>
      <c r="D61" s="72"/>
      <c r="E61" s="72">
        <v>2500000000</v>
      </c>
      <c r="F61" s="79"/>
      <c r="G61" s="142">
        <f t="shared" si="21"/>
        <v>2500000000</v>
      </c>
      <c r="H61" s="142">
        <v>1000000000</v>
      </c>
      <c r="I61" s="168">
        <f t="shared" si="5"/>
        <v>0.4</v>
      </c>
      <c r="J61" s="164"/>
      <c r="AH61" s="94"/>
      <c r="AI61" s="24"/>
    </row>
    <row r="62" spans="2:35" s="2" customFormat="1" ht="16.5" customHeight="1">
      <c r="B62" s="70" t="s">
        <v>211</v>
      </c>
      <c r="C62" s="75" t="s">
        <v>203</v>
      </c>
      <c r="D62" s="78">
        <f>+D63</f>
        <v>508466570</v>
      </c>
      <c r="E62" s="78">
        <v>0</v>
      </c>
      <c r="F62" s="78">
        <v>0</v>
      </c>
      <c r="G62" s="78">
        <f t="shared" ref="G62:H65" si="22">+G63</f>
        <v>508466570</v>
      </c>
      <c r="H62" s="162">
        <f t="shared" si="22"/>
        <v>302204982</v>
      </c>
      <c r="I62" s="167">
        <f t="shared" si="5"/>
        <v>0.59434582297121319</v>
      </c>
      <c r="J62" s="164"/>
      <c r="N62" s="16"/>
      <c r="O62" s="25"/>
      <c r="AF62" s="24">
        <f t="shared" si="9"/>
        <v>508466569.40565419</v>
      </c>
      <c r="AH62" s="95"/>
      <c r="AI62" s="24"/>
    </row>
    <row r="63" spans="2:35" s="2" customFormat="1" ht="16.5" customHeight="1">
      <c r="B63" s="73" t="s">
        <v>204</v>
      </c>
      <c r="C63" s="71" t="s">
        <v>205</v>
      </c>
      <c r="D63" s="72">
        <f>+D64</f>
        <v>508466570</v>
      </c>
      <c r="E63" s="72">
        <f>SUM(E64:E66)</f>
        <v>0</v>
      </c>
      <c r="F63" s="72">
        <f>SUM(F64:F66)</f>
        <v>0</v>
      </c>
      <c r="G63" s="72">
        <f t="shared" si="22"/>
        <v>508466570</v>
      </c>
      <c r="H63" s="104">
        <f t="shared" si="22"/>
        <v>302204982</v>
      </c>
      <c r="I63" s="168">
        <f t="shared" si="5"/>
        <v>0.59434582297121319</v>
      </c>
      <c r="J63" s="164"/>
      <c r="N63" s="16"/>
      <c r="O63" s="25"/>
      <c r="AF63" s="24">
        <f t="shared" si="9"/>
        <v>508466569.40565419</v>
      </c>
      <c r="AH63" s="147"/>
      <c r="AI63" s="24"/>
    </row>
    <row r="64" spans="2:35" ht="16.5" customHeight="1">
      <c r="B64" s="73" t="s">
        <v>206</v>
      </c>
      <c r="C64" s="71" t="s">
        <v>2</v>
      </c>
      <c r="D64" s="72">
        <f>+D65</f>
        <v>508466570</v>
      </c>
      <c r="E64" s="72">
        <v>0</v>
      </c>
      <c r="F64" s="72"/>
      <c r="G64" s="72">
        <f t="shared" si="22"/>
        <v>508466570</v>
      </c>
      <c r="H64" s="104">
        <f t="shared" si="22"/>
        <v>302204982</v>
      </c>
      <c r="I64" s="168">
        <f t="shared" si="5"/>
        <v>0.59434582297121319</v>
      </c>
      <c r="J64" s="164"/>
      <c r="AF64" s="24">
        <f t="shared" si="9"/>
        <v>508466569.40565419</v>
      </c>
      <c r="AH64" s="94"/>
    </row>
    <row r="65" spans="1:36" ht="16.5" customHeight="1">
      <c r="B65" s="73" t="s">
        <v>207</v>
      </c>
      <c r="C65" s="71" t="s">
        <v>208</v>
      </c>
      <c r="D65" s="72">
        <f>+D66</f>
        <v>508466570</v>
      </c>
      <c r="E65" s="72">
        <v>0</v>
      </c>
      <c r="F65" s="72"/>
      <c r="G65" s="72">
        <f t="shared" si="22"/>
        <v>508466570</v>
      </c>
      <c r="H65" s="104">
        <f t="shared" si="22"/>
        <v>302204982</v>
      </c>
      <c r="I65" s="168">
        <f t="shared" si="5"/>
        <v>0.59434582297121319</v>
      </c>
      <c r="J65" s="164"/>
      <c r="AF65" s="24">
        <f t="shared" si="9"/>
        <v>508466569.40565419</v>
      </c>
      <c r="AH65" s="94"/>
    </row>
    <row r="66" spans="1:36" ht="16.5" customHeight="1">
      <c r="A66" s="159"/>
      <c r="B66" s="157" t="s">
        <v>209</v>
      </c>
      <c r="C66" s="71" t="s">
        <v>210</v>
      </c>
      <c r="D66" s="72">
        <f>SUM(D67:D68)</f>
        <v>508466570</v>
      </c>
      <c r="E66" s="72">
        <f t="shared" ref="E66:G66" si="23">SUM(E67:E68)</f>
        <v>0</v>
      </c>
      <c r="F66" s="72">
        <f t="shared" si="23"/>
        <v>0</v>
      </c>
      <c r="G66" s="72">
        <f t="shared" si="23"/>
        <v>508466570</v>
      </c>
      <c r="H66" s="104">
        <f>SUM(H67:H68)</f>
        <v>302204982</v>
      </c>
      <c r="I66" s="168">
        <f t="shared" si="5"/>
        <v>0.59434582297121319</v>
      </c>
      <c r="J66" s="164"/>
      <c r="AF66" s="24">
        <f t="shared" si="9"/>
        <v>508466569.40565419</v>
      </c>
      <c r="AH66" s="2"/>
    </row>
    <row r="67" spans="1:36" ht="16.5" customHeight="1">
      <c r="A67" s="159"/>
      <c r="B67" s="157" t="s">
        <v>261</v>
      </c>
      <c r="C67" s="71" t="s">
        <v>34</v>
      </c>
      <c r="D67" s="72">
        <v>220457054</v>
      </c>
      <c r="E67" s="72"/>
      <c r="F67" s="72"/>
      <c r="G67" s="104">
        <f t="shared" ref="G67:G68" si="24">+E67+D67</f>
        <v>220457054</v>
      </c>
      <c r="H67" s="104">
        <v>160143595</v>
      </c>
      <c r="I67" s="168">
        <f t="shared" si="5"/>
        <v>0.72641628877069186</v>
      </c>
      <c r="J67" s="164"/>
      <c r="AH67" s="95"/>
    </row>
    <row r="68" spans="1:36" ht="16.5" customHeight="1">
      <c r="A68" s="159"/>
      <c r="B68" s="157" t="s">
        <v>262</v>
      </c>
      <c r="C68" s="71" t="s">
        <v>35</v>
      </c>
      <c r="D68" s="72">
        <v>288009516</v>
      </c>
      <c r="E68" s="72"/>
      <c r="F68" s="72"/>
      <c r="G68" s="104">
        <f t="shared" si="24"/>
        <v>288009516</v>
      </c>
      <c r="H68" s="104">
        <v>142061387</v>
      </c>
      <c r="I68" s="168">
        <f t="shared" si="5"/>
        <v>0.49325240697949718</v>
      </c>
      <c r="J68" s="164"/>
      <c r="AH68" s="95"/>
    </row>
    <row r="69" spans="1:36" ht="16.5" customHeight="1">
      <c r="B69" s="93"/>
      <c r="C69" s="82" t="s">
        <v>3</v>
      </c>
      <c r="D69" s="83">
        <f>+D70</f>
        <v>4768431000</v>
      </c>
      <c r="E69" s="83">
        <f t="shared" ref="E69:H69" si="25">+E70</f>
        <v>0</v>
      </c>
      <c r="F69" s="83">
        <f t="shared" si="25"/>
        <v>0</v>
      </c>
      <c r="G69" s="83">
        <f t="shared" si="25"/>
        <v>4768431000</v>
      </c>
      <c r="H69" s="83">
        <f t="shared" si="25"/>
        <v>1679887979.95</v>
      </c>
      <c r="I69" s="169">
        <f>+H69/G69</f>
        <v>0.35229365381401134</v>
      </c>
      <c r="J69" s="164"/>
      <c r="AF69" s="24">
        <f t="shared" ref="AF69:AF74" si="26">+G69-I69</f>
        <v>4768430999.647706</v>
      </c>
      <c r="AI69" s="14"/>
    </row>
    <row r="70" spans="1:36" ht="16.5" customHeight="1">
      <c r="B70" s="84"/>
      <c r="C70" s="85" t="s">
        <v>4</v>
      </c>
      <c r="D70" s="86">
        <f>+D71+D72+D73</f>
        <v>4768431000</v>
      </c>
      <c r="E70" s="86">
        <f>+E71</f>
        <v>0</v>
      </c>
      <c r="F70" s="86">
        <f>+F71</f>
        <v>0</v>
      </c>
      <c r="G70" s="86">
        <f>+G71+G72+G73</f>
        <v>4768431000</v>
      </c>
      <c r="H70" s="162">
        <f>+H71+H72+H73</f>
        <v>1679887979.95</v>
      </c>
      <c r="I70" s="168">
        <f t="shared" si="5"/>
        <v>0.35229365381401134</v>
      </c>
      <c r="J70" s="164"/>
      <c r="L70" s="14"/>
      <c r="P70" s="14"/>
      <c r="T70" s="24"/>
      <c r="X70" s="15"/>
      <c r="AF70" s="24">
        <f t="shared" si="26"/>
        <v>4768430999.647706</v>
      </c>
    </row>
    <row r="71" spans="1:36" ht="16.5" customHeight="1">
      <c r="B71" s="87"/>
      <c r="C71" s="88" t="s">
        <v>28</v>
      </c>
      <c r="D71" s="89">
        <v>4684600000</v>
      </c>
      <c r="E71" s="89"/>
      <c r="F71" s="89">
        <v>0</v>
      </c>
      <c r="G71" s="104">
        <f>+E71+D71</f>
        <v>4684600000</v>
      </c>
      <c r="H71" s="166">
        <v>1653968051</v>
      </c>
      <c r="I71" s="168">
        <f t="shared" si="5"/>
        <v>0.3530649470605815</v>
      </c>
      <c r="J71" s="164"/>
      <c r="L71" s="14"/>
      <c r="M71" s="14"/>
      <c r="Q71" s="14"/>
      <c r="T71" s="15" t="str">
        <f>+[1]REP_PAC018_SituacionCupoPACActu!$Z$23</f>
        <v>1.896.610.358,67</v>
      </c>
      <c r="U71" s="15">
        <f>+T71-I71</f>
        <v>1896610358.3169351</v>
      </c>
      <c r="V71" s="15"/>
      <c r="X71" s="15"/>
      <c r="AF71" s="24">
        <f t="shared" si="26"/>
        <v>4684599999.6469355</v>
      </c>
      <c r="AH71" s="2"/>
      <c r="AI71" s="15"/>
      <c r="AJ71" s="15"/>
    </row>
    <row r="72" spans="1:36" ht="16.5" customHeight="1">
      <c r="B72" s="87"/>
      <c r="C72" s="88" t="s">
        <v>26</v>
      </c>
      <c r="D72" s="89">
        <v>65600000</v>
      </c>
      <c r="E72" s="89">
        <v>0</v>
      </c>
      <c r="F72" s="89">
        <v>0</v>
      </c>
      <c r="G72" s="104">
        <f>+E72+D72</f>
        <v>65600000</v>
      </c>
      <c r="H72" s="104">
        <v>23035928.949999999</v>
      </c>
      <c r="I72" s="168">
        <f t="shared" si="5"/>
        <v>0.35115745350609756</v>
      </c>
      <c r="J72" s="164"/>
      <c r="K72" s="23"/>
      <c r="P72" s="14"/>
      <c r="Q72" s="14"/>
      <c r="T72" s="15" t="e">
        <f>+I71+#REF!+#REF!</f>
        <v>#REF!</v>
      </c>
      <c r="X72" s="14"/>
      <c r="AF72" s="24">
        <f t="shared" si="26"/>
        <v>65599999.648842543</v>
      </c>
      <c r="AH72" s="2"/>
      <c r="AI72" s="15"/>
      <c r="AJ72" s="15"/>
    </row>
    <row r="73" spans="1:36" ht="16.5" customHeight="1">
      <c r="B73" s="87"/>
      <c r="C73" s="88" t="s">
        <v>27</v>
      </c>
      <c r="D73" s="89">
        <v>18231000</v>
      </c>
      <c r="E73" s="89">
        <v>0</v>
      </c>
      <c r="F73" s="89">
        <v>0</v>
      </c>
      <c r="G73" s="104">
        <f>+E73+D73</f>
        <v>18231000</v>
      </c>
      <c r="H73" s="104">
        <v>2884000</v>
      </c>
      <c r="I73" s="168">
        <f t="shared" si="5"/>
        <v>0.15819209039548024</v>
      </c>
      <c r="J73" s="164"/>
      <c r="T73" s="15"/>
      <c r="X73" s="14"/>
      <c r="AF73" s="24">
        <f t="shared" si="26"/>
        <v>18230999.841807909</v>
      </c>
      <c r="AH73" s="2"/>
      <c r="AI73" s="15"/>
    </row>
    <row r="74" spans="1:36" ht="16.5" customHeight="1" thickBot="1">
      <c r="B74" s="90"/>
      <c r="C74" s="91" t="s">
        <v>109</v>
      </c>
      <c r="D74" s="92">
        <f>+D7+D69</f>
        <v>54244426389</v>
      </c>
      <c r="E74" s="92">
        <f>+E7+E69</f>
        <v>2550405135</v>
      </c>
      <c r="F74" s="92">
        <f>+F7+F69</f>
        <v>0</v>
      </c>
      <c r="G74" s="92">
        <f>+G7+G69</f>
        <v>56794831524</v>
      </c>
      <c r="H74" s="92">
        <f>+H7+H69</f>
        <v>24169174715.84</v>
      </c>
      <c r="I74" s="170">
        <f>+H74/G74</f>
        <v>0.42555236220089399</v>
      </c>
      <c r="J74" s="164"/>
      <c r="L74" s="24"/>
      <c r="M74" s="24"/>
      <c r="P74" s="14"/>
      <c r="AF74" s="24">
        <f t="shared" si="26"/>
        <v>56794831523.574448</v>
      </c>
      <c r="AH74" s="125"/>
      <c r="AI74" s="14"/>
    </row>
    <row r="75" spans="1:36" ht="16.5" customHeight="1">
      <c r="B75" s="119"/>
      <c r="C75" s="120"/>
      <c r="D75" s="121">
        <v>54244426389</v>
      </c>
      <c r="E75" s="121"/>
      <c r="F75" s="121"/>
      <c r="G75" s="121">
        <v>56794831524</v>
      </c>
      <c r="H75" s="121">
        <v>24169174715.216003</v>
      </c>
      <c r="I75" s="121"/>
      <c r="J75" s="164"/>
      <c r="L75" s="24"/>
      <c r="M75" s="24"/>
      <c r="P75" s="14"/>
      <c r="AH75" s="116">
        <f>+I74-I75</f>
        <v>0.42555236220089399</v>
      </c>
      <c r="AI75" s="14"/>
    </row>
    <row r="76" spans="1:36" ht="16.5" customHeight="1" thickBot="1">
      <c r="B76" s="175"/>
      <c r="C76" s="176"/>
      <c r="D76" s="177">
        <f>+D74-D75</f>
        <v>0</v>
      </c>
      <c r="E76" s="178"/>
      <c r="F76" s="178"/>
      <c r="G76" s="178">
        <f>+G74-G75</f>
        <v>0</v>
      </c>
      <c r="H76" s="179"/>
      <c r="I76" s="179"/>
      <c r="J76" s="164"/>
      <c r="L76" s="24"/>
      <c r="M76" s="24"/>
      <c r="P76" s="14"/>
      <c r="AH76" s="14"/>
      <c r="AI76" s="14"/>
    </row>
    <row r="77" spans="1:36" ht="16.5" customHeight="1">
      <c r="B77" s="209" t="s">
        <v>108</v>
      </c>
      <c r="C77" s="210"/>
      <c r="D77" s="210"/>
      <c r="E77" s="210"/>
      <c r="F77" s="210"/>
      <c r="G77" s="210"/>
      <c r="H77" s="210"/>
      <c r="I77" s="211"/>
      <c r="J77" s="164"/>
      <c r="L77" s="24"/>
      <c r="M77" s="24"/>
      <c r="P77" s="14"/>
      <c r="AH77" s="14"/>
      <c r="AI77" s="14"/>
    </row>
    <row r="78" spans="1:36" ht="16.5" customHeight="1">
      <c r="B78" s="112">
        <v>311001</v>
      </c>
      <c r="C78" s="108" t="s">
        <v>25</v>
      </c>
      <c r="D78" s="111"/>
      <c r="E78" s="110"/>
      <c r="F78" s="110"/>
      <c r="G78" s="110">
        <f>+D78+E78</f>
        <v>0</v>
      </c>
      <c r="H78" s="174"/>
      <c r="I78" s="172"/>
      <c r="J78" s="164"/>
      <c r="L78" s="24"/>
      <c r="M78" s="24"/>
      <c r="P78" s="14"/>
      <c r="AH78" s="94"/>
      <c r="AI78" s="14"/>
    </row>
    <row r="79" spans="1:36" ht="16.5" customHeight="1">
      <c r="B79" s="112">
        <v>410001</v>
      </c>
      <c r="C79" s="108" t="s">
        <v>93</v>
      </c>
      <c r="D79" s="118">
        <v>9809286</v>
      </c>
      <c r="E79" s="110"/>
      <c r="F79" s="110"/>
      <c r="G79" s="110">
        <f>+D79+E79</f>
        <v>9809286</v>
      </c>
      <c r="H79" s="174">
        <v>9700000</v>
      </c>
      <c r="I79" s="172"/>
      <c r="J79" s="164"/>
      <c r="L79" s="24"/>
      <c r="M79" s="24"/>
      <c r="P79" s="14"/>
      <c r="AH79" s="116"/>
      <c r="AI79" s="14"/>
    </row>
    <row r="80" spans="1:36" ht="16.5" customHeight="1">
      <c r="B80" s="112">
        <v>410002</v>
      </c>
      <c r="C80" s="108" t="s">
        <v>94</v>
      </c>
      <c r="D80" s="118">
        <v>1514460.9299999997</v>
      </c>
      <c r="E80" s="110"/>
      <c r="F80" s="110"/>
      <c r="G80" s="110">
        <v>1514988</v>
      </c>
      <c r="H80" s="174">
        <v>1514988</v>
      </c>
      <c r="I80" s="172"/>
      <c r="J80" s="164"/>
      <c r="L80" s="24"/>
      <c r="M80" s="24"/>
      <c r="P80" s="14"/>
      <c r="AH80" s="116"/>
      <c r="AI80" s="14"/>
    </row>
    <row r="81" spans="2:35" ht="16.5" customHeight="1" thickBot="1">
      <c r="B81" s="113"/>
      <c r="C81" s="114" t="s">
        <v>110</v>
      </c>
      <c r="D81" s="115">
        <f>SUM(D78:D80)</f>
        <v>11323746.93</v>
      </c>
      <c r="E81" s="115">
        <f>SUM(E76:E80)</f>
        <v>0</v>
      </c>
      <c r="F81" s="115"/>
      <c r="G81" s="115">
        <f>SUM(G78:G80)</f>
        <v>11324274</v>
      </c>
      <c r="H81" s="115">
        <f>SUM(H78:H80)</f>
        <v>11214988</v>
      </c>
      <c r="I81" s="173"/>
      <c r="J81" s="14"/>
      <c r="L81" s="24"/>
      <c r="M81" s="24"/>
      <c r="P81" s="14"/>
      <c r="AH81" s="107"/>
      <c r="AI81" s="14"/>
    </row>
    <row r="82" spans="2:35">
      <c r="B82" s="1"/>
      <c r="G82" s="1"/>
      <c r="J82" s="14"/>
      <c r="L82" s="24"/>
      <c r="M82" s="24"/>
      <c r="P82" s="14"/>
      <c r="AH82" s="107"/>
      <c r="AI82" s="14"/>
    </row>
    <row r="83" spans="2:35" ht="12.75" thickBot="1">
      <c r="B83" s="1"/>
      <c r="G83" s="1"/>
      <c r="J83" s="14"/>
      <c r="L83" s="24"/>
      <c r="M83" s="24"/>
      <c r="P83" s="14"/>
      <c r="AH83" s="107"/>
      <c r="AI83" s="14"/>
    </row>
    <row r="84" spans="2:35">
      <c r="B84" s="200" t="s">
        <v>22</v>
      </c>
      <c r="C84" s="201"/>
      <c r="D84" s="201"/>
      <c r="E84" s="201"/>
      <c r="F84" s="201"/>
      <c r="G84" s="201"/>
      <c r="H84" s="201"/>
      <c r="I84" s="202"/>
      <c r="M84" s="24"/>
      <c r="P84" s="14"/>
      <c r="AH84" s="107"/>
      <c r="AI84" s="14"/>
    </row>
    <row r="85" spans="2:35">
      <c r="B85" s="203" t="s">
        <v>13</v>
      </c>
      <c r="C85" s="204"/>
      <c r="D85" s="204"/>
      <c r="E85" s="204"/>
      <c r="F85" s="204"/>
      <c r="G85" s="204"/>
      <c r="H85" s="204"/>
      <c r="I85" s="205"/>
      <c r="M85" s="24"/>
      <c r="P85" s="14"/>
      <c r="AH85" s="107"/>
      <c r="AI85" s="14"/>
    </row>
    <row r="86" spans="2:35">
      <c r="B86" s="203" t="s">
        <v>97</v>
      </c>
      <c r="C86" s="204"/>
      <c r="D86" s="204"/>
      <c r="E86" s="204"/>
      <c r="F86" s="204"/>
      <c r="G86" s="204"/>
      <c r="H86" s="204"/>
      <c r="I86" s="205"/>
      <c r="M86" s="24"/>
      <c r="P86" s="14"/>
      <c r="AH86" s="107"/>
      <c r="AI86" s="14"/>
    </row>
    <row r="87" spans="2:35" ht="12.75" thickBot="1">
      <c r="B87" s="206" t="s">
        <v>267</v>
      </c>
      <c r="C87" s="207"/>
      <c r="D87" s="207"/>
      <c r="E87" s="207"/>
      <c r="F87" s="207"/>
      <c r="G87" s="207"/>
      <c r="H87" s="207"/>
      <c r="I87" s="208"/>
      <c r="M87" s="24"/>
      <c r="P87" s="14"/>
      <c r="AH87" s="107"/>
      <c r="AI87" s="14"/>
    </row>
    <row r="88" spans="2:35" ht="31.5" customHeight="1" thickBot="1">
      <c r="B88" s="30"/>
      <c r="C88" s="68" t="s">
        <v>0</v>
      </c>
      <c r="D88" s="68" t="s">
        <v>23</v>
      </c>
      <c r="E88" s="68" t="s">
        <v>95</v>
      </c>
      <c r="F88" s="68" t="s">
        <v>96</v>
      </c>
      <c r="G88" s="68" t="s">
        <v>24</v>
      </c>
      <c r="H88" s="182" t="s">
        <v>145</v>
      </c>
      <c r="I88" s="69" t="s">
        <v>276</v>
      </c>
      <c r="M88" s="24"/>
      <c r="P88" s="14"/>
      <c r="AH88" s="107"/>
      <c r="AI88" s="14"/>
    </row>
    <row r="89" spans="2:35" ht="15" customHeight="1">
      <c r="B89" s="73" t="s">
        <v>263</v>
      </c>
      <c r="C89" s="160" t="s">
        <v>264</v>
      </c>
      <c r="D89" s="74">
        <v>79057608517</v>
      </c>
      <c r="E89" s="123">
        <v>0</v>
      </c>
      <c r="F89" s="131">
        <v>0</v>
      </c>
      <c r="G89" s="109">
        <f>+E89+D89</f>
        <v>79057608517</v>
      </c>
      <c r="H89" s="183">
        <v>0</v>
      </c>
      <c r="I89" s="181">
        <f>+H89/G89</f>
        <v>0</v>
      </c>
      <c r="M89" s="24"/>
      <c r="P89" s="14"/>
      <c r="AH89" s="107"/>
      <c r="AI89" s="14"/>
    </row>
    <row r="90" spans="2:35" ht="15" customHeight="1" thickBot="1">
      <c r="B90" s="90"/>
      <c r="C90" s="91" t="s">
        <v>265</v>
      </c>
      <c r="D90" s="161">
        <f>+D89</f>
        <v>79057608517</v>
      </c>
      <c r="E90" s="161">
        <f t="shared" ref="E90:G90" si="27">+E89</f>
        <v>0</v>
      </c>
      <c r="F90" s="161">
        <f t="shared" si="27"/>
        <v>0</v>
      </c>
      <c r="G90" s="161">
        <f t="shared" si="27"/>
        <v>79057608517</v>
      </c>
      <c r="H90" s="161">
        <f t="shared" ref="H90" si="28">+H89</f>
        <v>0</v>
      </c>
      <c r="I90" s="180">
        <f>+H90/G90</f>
        <v>0</v>
      </c>
      <c r="M90" s="24"/>
      <c r="P90" s="14"/>
      <c r="AH90" s="107"/>
      <c r="AI90" s="14"/>
    </row>
    <row r="91" spans="2:35">
      <c r="B91" s="1"/>
      <c r="G91" s="1"/>
      <c r="M91" s="24"/>
      <c r="P91" s="14"/>
      <c r="AH91" s="107"/>
      <c r="AI91" s="14"/>
    </row>
    <row r="92" spans="2:35">
      <c r="B92" s="1"/>
      <c r="G92" s="1"/>
      <c r="M92" s="24"/>
      <c r="P92" s="14"/>
      <c r="AH92" s="107"/>
      <c r="AI92" s="14"/>
    </row>
    <row r="93" spans="2:35">
      <c r="B93" s="1"/>
      <c r="G93" s="1"/>
      <c r="M93" s="24"/>
      <c r="P93" s="14"/>
      <c r="AH93" s="107"/>
      <c r="AI93" s="14"/>
    </row>
    <row r="94" spans="2:35">
      <c r="B94" s="1"/>
      <c r="G94" s="1"/>
      <c r="J94" s="14"/>
      <c r="L94" s="24"/>
      <c r="M94" s="24"/>
      <c r="P94" s="14"/>
      <c r="AH94" s="107"/>
      <c r="AI94" s="14"/>
    </row>
    <row r="95" spans="2:35">
      <c r="B95" s="1"/>
      <c r="G95" s="1"/>
      <c r="J95" s="14"/>
      <c r="L95" s="24"/>
      <c r="M95" s="24"/>
      <c r="P95" s="14"/>
      <c r="AH95" s="107"/>
      <c r="AI95" s="14"/>
    </row>
    <row r="96" spans="2:35">
      <c r="B96" s="1"/>
      <c r="G96" s="1"/>
      <c r="J96" s="14"/>
      <c r="L96" s="24"/>
      <c r="M96" s="24"/>
      <c r="P96" s="14"/>
      <c r="AH96" s="107"/>
      <c r="AI96" s="14"/>
    </row>
    <row r="97" spans="2:35">
      <c r="B97" s="1"/>
      <c r="G97" s="1"/>
      <c r="J97" s="14"/>
      <c r="L97" s="24"/>
      <c r="M97" s="24"/>
      <c r="P97" s="14"/>
      <c r="AH97" s="107"/>
      <c r="AI97" s="14"/>
    </row>
    <row r="98" spans="2:35">
      <c r="B98" s="1"/>
      <c r="G98" s="1"/>
      <c r="J98" s="3"/>
      <c r="AI98" s="14"/>
    </row>
    <row r="99" spans="2:35">
      <c r="B99" s="1"/>
      <c r="G99" s="1"/>
      <c r="J99" s="3"/>
    </row>
    <row r="100" spans="2:35">
      <c r="B100" s="1"/>
      <c r="G100" s="1"/>
      <c r="J100" s="3"/>
    </row>
    <row r="101" spans="2:35">
      <c r="B101" s="1"/>
      <c r="G101" s="1"/>
      <c r="J101" s="3"/>
    </row>
    <row r="102" spans="2:35">
      <c r="B102" s="1"/>
      <c r="G102" s="1"/>
      <c r="AI102" s="14"/>
    </row>
    <row r="103" spans="2:35">
      <c r="B103" s="1"/>
      <c r="G103" s="1"/>
    </row>
    <row r="104" spans="2:35">
      <c r="B104" s="1"/>
      <c r="G104" s="1"/>
    </row>
    <row r="105" spans="2:35">
      <c r="B105" s="1"/>
      <c r="G105" s="1"/>
    </row>
    <row r="106" spans="2:35">
      <c r="B106" s="1"/>
      <c r="G106" s="1"/>
    </row>
    <row r="107" spans="2:35">
      <c r="B107" s="1"/>
      <c r="G107" s="1"/>
    </row>
    <row r="108" spans="2:35">
      <c r="B108" s="1"/>
      <c r="G108" s="1"/>
    </row>
    <row r="109" spans="2:35">
      <c r="B109" s="1"/>
      <c r="G109" s="1"/>
    </row>
    <row r="110" spans="2:35">
      <c r="B110" s="1"/>
      <c r="G110" s="1"/>
    </row>
    <row r="111" spans="2:35">
      <c r="B111" s="1"/>
      <c r="G111" s="1"/>
    </row>
    <row r="112" spans="2:35">
      <c r="B112" s="1"/>
      <c r="G112" s="1"/>
    </row>
    <row r="113" spans="2:7">
      <c r="B113" s="1"/>
      <c r="G113" s="1"/>
    </row>
    <row r="114" spans="2:7">
      <c r="B114" s="1"/>
      <c r="G114" s="1"/>
    </row>
    <row r="115" spans="2:7">
      <c r="B115" s="1"/>
      <c r="G115" s="1"/>
    </row>
    <row r="116" spans="2:7">
      <c r="B116" s="1"/>
      <c r="G116" s="1"/>
    </row>
  </sheetData>
  <mergeCells count="10">
    <mergeCell ref="B1:I1"/>
    <mergeCell ref="B2:I2"/>
    <mergeCell ref="B3:I3"/>
    <mergeCell ref="B4:I4"/>
    <mergeCell ref="B5:I5"/>
    <mergeCell ref="B84:I84"/>
    <mergeCell ref="B85:I85"/>
    <mergeCell ref="B86:I86"/>
    <mergeCell ref="B87:I87"/>
    <mergeCell ref="B77:I77"/>
  </mergeCells>
  <pageMargins left="1.299212598425197" right="0.70866141732283472" top="0.35433070866141736" bottom="0.31496062992125984" header="0.31496062992125984" footer="0.31496062992125984"/>
  <pageSetup scale="60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1"/>
  <sheetViews>
    <sheetView tabSelected="1" zoomScaleNormal="100" workbookViewId="0">
      <selection activeCell="C7" sqref="C7"/>
    </sheetView>
  </sheetViews>
  <sheetFormatPr baseColWidth="10" defaultColWidth="11.42578125" defaultRowHeight="12"/>
  <cols>
    <col min="1" max="1" width="17.140625" style="17" customWidth="1"/>
    <col min="2" max="2" width="48.42578125" style="1" customWidth="1"/>
    <col min="3" max="3" width="14.140625" style="1" customWidth="1"/>
    <col min="4" max="4" width="14.42578125" style="1" customWidth="1"/>
    <col min="5" max="5" width="14.85546875" style="1" customWidth="1"/>
    <col min="6" max="6" width="14.28515625" style="14" customWidth="1"/>
    <col min="7" max="7" width="14.42578125" style="1" customWidth="1"/>
    <col min="8" max="8" width="9.28515625" style="1" customWidth="1"/>
    <col min="9" max="9" width="17" style="1" customWidth="1"/>
    <col min="10" max="10" width="16.7109375" style="1" customWidth="1"/>
    <col min="11" max="11" width="16.42578125" style="1" customWidth="1"/>
    <col min="12" max="12" width="14.28515625" style="1" customWidth="1"/>
    <col min="13" max="13" width="16.28515625" style="12" customWidth="1"/>
    <col min="14" max="14" width="15.28515625" style="24" customWidth="1"/>
    <col min="15" max="15" width="0.140625" style="1" customWidth="1"/>
    <col min="16" max="18" width="12.7109375" style="1" customWidth="1"/>
    <col min="19" max="19" width="16.7109375" style="1" customWidth="1"/>
    <col min="20" max="20" width="12.140625" style="1" customWidth="1"/>
    <col min="21" max="22" width="11.42578125" style="1" customWidth="1"/>
    <col min="23" max="23" width="12.7109375" style="1" customWidth="1"/>
    <col min="24" max="30" width="11.42578125" style="1" customWidth="1"/>
    <col min="31" max="31" width="17.140625" style="24" customWidth="1"/>
    <col min="32" max="32" width="13.42578125" style="1" customWidth="1"/>
    <col min="33" max="33" width="18" style="1" bestFit="1" customWidth="1"/>
    <col min="34" max="35" width="17" style="1" bestFit="1" customWidth="1"/>
    <col min="36" max="16384" width="11.42578125" style="1"/>
  </cols>
  <sheetData>
    <row r="1" spans="1:35" ht="12.75" thickBot="1">
      <c r="A1" s="212" t="s">
        <v>21</v>
      </c>
      <c r="B1" s="213"/>
      <c r="C1" s="213"/>
      <c r="D1" s="213"/>
      <c r="E1" s="213"/>
      <c r="F1" s="213"/>
      <c r="G1" s="213"/>
      <c r="H1" s="214"/>
    </row>
    <row r="2" spans="1:35">
      <c r="A2" s="200" t="s">
        <v>22</v>
      </c>
      <c r="B2" s="201"/>
      <c r="C2" s="201"/>
      <c r="D2" s="201"/>
      <c r="E2" s="201"/>
      <c r="F2" s="201"/>
      <c r="G2" s="201"/>
      <c r="H2" s="202"/>
      <c r="I2" s="187"/>
      <c r="J2" s="187"/>
      <c r="K2" s="187"/>
    </row>
    <row r="3" spans="1:35">
      <c r="A3" s="203" t="s">
        <v>13</v>
      </c>
      <c r="B3" s="204"/>
      <c r="C3" s="204"/>
      <c r="D3" s="204"/>
      <c r="E3" s="204"/>
      <c r="F3" s="204"/>
      <c r="G3" s="204"/>
      <c r="H3" s="205"/>
      <c r="I3" s="187"/>
      <c r="J3" s="187"/>
      <c r="K3" s="187"/>
    </row>
    <row r="4" spans="1:35">
      <c r="A4" s="203" t="s">
        <v>97</v>
      </c>
      <c r="B4" s="204"/>
      <c r="C4" s="204"/>
      <c r="D4" s="204"/>
      <c r="E4" s="204"/>
      <c r="F4" s="204"/>
      <c r="G4" s="204"/>
      <c r="H4" s="205"/>
      <c r="I4" s="187"/>
      <c r="J4" s="187"/>
      <c r="K4" s="187"/>
    </row>
    <row r="5" spans="1:35" ht="12.75" thickBot="1">
      <c r="A5" s="206" t="s">
        <v>301</v>
      </c>
      <c r="B5" s="207"/>
      <c r="C5" s="207"/>
      <c r="D5" s="207"/>
      <c r="E5" s="207"/>
      <c r="F5" s="207"/>
      <c r="G5" s="207"/>
      <c r="H5" s="208"/>
    </row>
    <row r="6" spans="1:35" ht="49.9" customHeight="1" thickBot="1">
      <c r="A6" s="30"/>
      <c r="B6" s="68" t="s">
        <v>0</v>
      </c>
      <c r="C6" s="68" t="s">
        <v>23</v>
      </c>
      <c r="D6" s="68" t="s">
        <v>95</v>
      </c>
      <c r="E6" s="68" t="s">
        <v>96</v>
      </c>
      <c r="F6" s="68" t="s">
        <v>24</v>
      </c>
      <c r="G6" s="69" t="s">
        <v>299</v>
      </c>
      <c r="H6" s="69" t="s">
        <v>276</v>
      </c>
    </row>
    <row r="7" spans="1:35" ht="16.5" customHeight="1">
      <c r="A7" s="143">
        <v>1</v>
      </c>
      <c r="B7" s="144" t="s">
        <v>147</v>
      </c>
      <c r="C7" s="145">
        <v>49475995389</v>
      </c>
      <c r="D7" s="145">
        <v>12118254499.809999</v>
      </c>
      <c r="E7" s="145">
        <v>0</v>
      </c>
      <c r="F7" s="145">
        <v>61594249888.809998</v>
      </c>
      <c r="G7" s="145">
        <v>35411584095.020004</v>
      </c>
      <c r="H7" s="171">
        <v>0.57491704434983837</v>
      </c>
      <c r="I7" s="164"/>
      <c r="S7" s="14"/>
      <c r="AG7" s="94"/>
      <c r="AH7" s="14"/>
    </row>
    <row r="8" spans="1:35" ht="16.5" customHeight="1">
      <c r="A8" s="135" t="s">
        <v>148</v>
      </c>
      <c r="B8" s="136" t="s">
        <v>149</v>
      </c>
      <c r="C8" s="137">
        <v>48967528819</v>
      </c>
      <c r="D8" s="137">
        <v>12118254499.809999</v>
      </c>
      <c r="E8" s="137">
        <v>0</v>
      </c>
      <c r="F8" s="137">
        <v>61085783318.809998</v>
      </c>
      <c r="G8" s="137">
        <v>35062025316.020004</v>
      </c>
      <c r="H8" s="167">
        <v>0.57398012125062559</v>
      </c>
      <c r="I8" s="164"/>
      <c r="AG8" s="94"/>
    </row>
    <row r="9" spans="1:35" ht="16.5" customHeight="1">
      <c r="A9" s="140" t="s">
        <v>150</v>
      </c>
      <c r="B9" s="141" t="s">
        <v>151</v>
      </c>
      <c r="C9" s="142">
        <v>24653429899</v>
      </c>
      <c r="D9" s="142">
        <v>4510822893.3199997</v>
      </c>
      <c r="E9" s="142">
        <v>0</v>
      </c>
      <c r="F9" s="142">
        <v>29164252792.32</v>
      </c>
      <c r="G9" s="142">
        <v>17564605852</v>
      </c>
      <c r="H9" s="168">
        <v>0.6022649020730404</v>
      </c>
      <c r="I9" s="164"/>
      <c r="AG9" s="148"/>
      <c r="AH9" s="14"/>
    </row>
    <row r="10" spans="1:35" ht="16.5" customHeight="1">
      <c r="A10" s="73" t="s">
        <v>152</v>
      </c>
      <c r="B10" s="71" t="s">
        <v>153</v>
      </c>
      <c r="C10" s="142">
        <v>24653429899</v>
      </c>
      <c r="D10" s="142">
        <v>4510822893.3199997</v>
      </c>
      <c r="E10" s="142">
        <v>0</v>
      </c>
      <c r="F10" s="142">
        <v>29164252792.32</v>
      </c>
      <c r="G10" s="142">
        <v>17564605852</v>
      </c>
      <c r="H10" s="168">
        <v>0.6022649020730404</v>
      </c>
      <c r="I10" s="164"/>
      <c r="K10" s="15"/>
      <c r="AE10" s="24">
        <f t="shared" ref="AE10:AE16" si="0">+F10-H10</f>
        <v>29164252791.717735</v>
      </c>
      <c r="AF10" s="1">
        <v>5879292</v>
      </c>
      <c r="AG10" s="149"/>
      <c r="AH10" s="117"/>
      <c r="AI10" s="15"/>
    </row>
    <row r="11" spans="1:35" ht="16.5" customHeight="1">
      <c r="A11" s="73" t="s">
        <v>154</v>
      </c>
      <c r="B11" s="71" t="s">
        <v>155</v>
      </c>
      <c r="C11" s="142">
        <v>24653429899</v>
      </c>
      <c r="D11" s="142">
        <v>4510822893.3199997</v>
      </c>
      <c r="E11" s="142">
        <v>0</v>
      </c>
      <c r="F11" s="142">
        <v>29164252792.32</v>
      </c>
      <c r="G11" s="142">
        <v>17564605852</v>
      </c>
      <c r="H11" s="168">
        <v>0.6022649020730404</v>
      </c>
      <c r="I11" s="164"/>
      <c r="AE11" s="24">
        <f t="shared" si="0"/>
        <v>29164252791.717735</v>
      </c>
      <c r="AG11" s="95"/>
    </row>
    <row r="12" spans="1:35" ht="16.5" customHeight="1">
      <c r="A12" s="135" t="s">
        <v>156</v>
      </c>
      <c r="B12" s="136" t="s">
        <v>157</v>
      </c>
      <c r="C12" s="137">
        <v>22390107673</v>
      </c>
      <c r="D12" s="137">
        <v>4510822893.3199997</v>
      </c>
      <c r="E12" s="137">
        <v>0</v>
      </c>
      <c r="F12" s="137">
        <v>26900930566.32</v>
      </c>
      <c r="G12" s="137">
        <v>17552877887</v>
      </c>
      <c r="H12" s="167">
        <v>0.65250076921042377</v>
      </c>
      <c r="I12" s="164"/>
      <c r="AE12" s="24">
        <f>+F12-H12</f>
        <v>26900930565.6675</v>
      </c>
      <c r="AG12" s="149"/>
      <c r="AH12" s="15"/>
    </row>
    <row r="13" spans="1:35" ht="16.5" customHeight="1">
      <c r="A13" s="70" t="s">
        <v>158</v>
      </c>
      <c r="B13" s="75" t="s">
        <v>159</v>
      </c>
      <c r="C13" s="137">
        <v>2263322226</v>
      </c>
      <c r="D13" s="137"/>
      <c r="E13" s="137"/>
      <c r="F13" s="137">
        <v>2263322226</v>
      </c>
      <c r="G13" s="137">
        <v>11727965</v>
      </c>
      <c r="H13" s="167">
        <v>5.1817478153462007E-3</v>
      </c>
      <c r="I13" s="164"/>
      <c r="AE13" s="24">
        <f>+F13-H13</f>
        <v>2263322225.9948182</v>
      </c>
      <c r="AG13" s="150"/>
      <c r="AH13" s="14"/>
    </row>
    <row r="14" spans="1:35" ht="16.5" customHeight="1">
      <c r="A14" s="73" t="s">
        <v>160</v>
      </c>
      <c r="B14" s="71" t="s">
        <v>161</v>
      </c>
      <c r="C14" s="81">
        <v>24314098920</v>
      </c>
      <c r="D14" s="81">
        <v>7607431606.4899998</v>
      </c>
      <c r="E14" s="81">
        <v>0</v>
      </c>
      <c r="F14" s="105">
        <v>31921530526.489998</v>
      </c>
      <c r="G14" s="81">
        <v>17497419464.02</v>
      </c>
      <c r="H14" s="167">
        <v>0.54813848757971717</v>
      </c>
      <c r="I14" s="164"/>
      <c r="AE14" s="24" t="e">
        <f>+F14-#REF!</f>
        <v>#REF!</v>
      </c>
      <c r="AG14" s="151"/>
      <c r="AH14" s="14"/>
    </row>
    <row r="15" spans="1:35" ht="16.5" customHeight="1">
      <c r="A15" s="73" t="s">
        <v>162</v>
      </c>
      <c r="B15" s="71" t="s">
        <v>136</v>
      </c>
      <c r="C15" s="138">
        <v>648435007</v>
      </c>
      <c r="D15" s="138">
        <v>1104088909.6300001</v>
      </c>
      <c r="E15" s="138">
        <v>0</v>
      </c>
      <c r="F15" s="139">
        <v>1752523916.6300001</v>
      </c>
      <c r="G15" s="142">
        <v>1490008567</v>
      </c>
      <c r="H15" s="168">
        <v>0.85020726556770676</v>
      </c>
      <c r="I15" s="164"/>
      <c r="AE15" s="24">
        <f t="shared" si="0"/>
        <v>1752523915.7797928</v>
      </c>
      <c r="AG15" s="94"/>
      <c r="AH15" s="14"/>
    </row>
    <row r="16" spans="1:35" s="2" customFormat="1" ht="16.5" customHeight="1">
      <c r="A16" s="73" t="s">
        <v>163</v>
      </c>
      <c r="B16" s="71" t="s">
        <v>164</v>
      </c>
      <c r="C16" s="72">
        <v>648435007</v>
      </c>
      <c r="D16" s="72">
        <v>1104088909.6300001</v>
      </c>
      <c r="E16" s="72">
        <v>0</v>
      </c>
      <c r="F16" s="77">
        <v>1752523916.6300001</v>
      </c>
      <c r="G16" s="72">
        <v>1490008567</v>
      </c>
      <c r="H16" s="168">
        <v>0.85020726556770676</v>
      </c>
      <c r="I16" s="164"/>
      <c r="M16" s="16"/>
      <c r="N16" s="25"/>
      <c r="AE16" s="24">
        <f t="shared" si="0"/>
        <v>1752523915.7797928</v>
      </c>
      <c r="AG16" s="147"/>
    </row>
    <row r="17" spans="1:34" ht="16.5" customHeight="1">
      <c r="A17" s="73" t="s">
        <v>165</v>
      </c>
      <c r="B17" s="96" t="s">
        <v>166</v>
      </c>
      <c r="C17" s="81">
        <v>648435007</v>
      </c>
      <c r="D17" s="81">
        <v>1104088909.6300001</v>
      </c>
      <c r="E17" s="81">
        <v>0</v>
      </c>
      <c r="F17" s="105">
        <v>1752523916.6300001</v>
      </c>
      <c r="G17" s="109">
        <v>1490008567</v>
      </c>
      <c r="H17" s="168">
        <v>0.85020726556770676</v>
      </c>
      <c r="I17" s="164"/>
      <c r="AG17" s="94"/>
    </row>
    <row r="18" spans="1:34" ht="16.5" customHeight="1">
      <c r="A18" s="70" t="s">
        <v>167</v>
      </c>
      <c r="B18" s="153" t="s">
        <v>168</v>
      </c>
      <c r="C18" s="154">
        <v>648435007</v>
      </c>
      <c r="D18" s="81">
        <v>1104088909.6300001</v>
      </c>
      <c r="E18" s="155">
        <v>0</v>
      </c>
      <c r="F18" s="137">
        <v>1752523916.6300001</v>
      </c>
      <c r="G18" s="162">
        <v>1490008567</v>
      </c>
      <c r="H18" s="167">
        <v>0.85020726556770676</v>
      </c>
      <c r="I18" s="164"/>
      <c r="AG18" s="94"/>
    </row>
    <row r="19" spans="1:34" ht="16.5" customHeight="1">
      <c r="A19" s="124" t="s">
        <v>169</v>
      </c>
      <c r="B19" s="96" t="s">
        <v>170</v>
      </c>
      <c r="C19" s="109">
        <v>23034833612</v>
      </c>
      <c r="D19" s="109">
        <v>3920672886.8299999</v>
      </c>
      <c r="E19" s="109">
        <v>0</v>
      </c>
      <c r="F19" s="109">
        <v>26955506498.830002</v>
      </c>
      <c r="G19" s="109">
        <v>12948566842.02</v>
      </c>
      <c r="H19" s="168">
        <v>0.48036815196115978</v>
      </c>
      <c r="I19" s="164"/>
      <c r="AG19" s="94"/>
    </row>
    <row r="20" spans="1:34" ht="16.5" customHeight="1">
      <c r="A20" s="70" t="s">
        <v>171</v>
      </c>
      <c r="B20" s="75" t="s">
        <v>172</v>
      </c>
      <c r="C20" s="76">
        <v>543450399</v>
      </c>
      <c r="D20" s="76"/>
      <c r="E20" s="76"/>
      <c r="F20" s="137">
        <v>543450399</v>
      </c>
      <c r="G20" s="165">
        <v>479355112</v>
      </c>
      <c r="H20" s="167">
        <v>0.88205862555636838</v>
      </c>
      <c r="I20" s="164"/>
      <c r="AE20" s="24">
        <f t="shared" ref="AE20:AE41" si="1">+F20-H20</f>
        <v>543450398.11794138</v>
      </c>
      <c r="AG20" s="14"/>
      <c r="AH20" s="14"/>
    </row>
    <row r="21" spans="1:34" ht="16.5" customHeight="1">
      <c r="A21" s="70" t="s">
        <v>173</v>
      </c>
      <c r="B21" s="75" t="s">
        <v>174</v>
      </c>
      <c r="C21" s="78">
        <v>58233245</v>
      </c>
      <c r="D21" s="78">
        <v>0</v>
      </c>
      <c r="E21" s="78">
        <v>0</v>
      </c>
      <c r="F21" s="78">
        <v>58233245</v>
      </c>
      <c r="G21" s="78">
        <v>27480405</v>
      </c>
      <c r="H21" s="167">
        <v>0.47190234719016605</v>
      </c>
      <c r="I21" s="164"/>
      <c r="AE21" s="24">
        <f t="shared" si="1"/>
        <v>58233244.528097652</v>
      </c>
      <c r="AG21" s="95"/>
    </row>
    <row r="22" spans="1:34" ht="16.5" customHeight="1">
      <c r="A22" s="70" t="s">
        <v>175</v>
      </c>
      <c r="B22" s="75" t="s">
        <v>176</v>
      </c>
      <c r="C22" s="78">
        <v>2509588858</v>
      </c>
      <c r="D22" s="78">
        <v>3448265614.1500001</v>
      </c>
      <c r="E22" s="78">
        <v>0</v>
      </c>
      <c r="F22" s="78">
        <v>5957854472.1499996</v>
      </c>
      <c r="G22" s="78">
        <v>4264270097.02</v>
      </c>
      <c r="H22" s="167">
        <v>0.71573921735640533</v>
      </c>
      <c r="I22" s="164"/>
      <c r="AE22" s="24">
        <f t="shared" si="1"/>
        <v>5957854471.4342604</v>
      </c>
      <c r="AG22" s="95"/>
    </row>
    <row r="23" spans="1:34" ht="16.5" customHeight="1">
      <c r="A23" s="70" t="s">
        <v>177</v>
      </c>
      <c r="B23" s="156" t="s">
        <v>178</v>
      </c>
      <c r="C23" s="78">
        <v>6520075537</v>
      </c>
      <c r="D23" s="78">
        <v>432209279.96000004</v>
      </c>
      <c r="E23" s="78">
        <v>0</v>
      </c>
      <c r="F23" s="78">
        <v>6952284816.96</v>
      </c>
      <c r="G23" s="78">
        <v>1094798902</v>
      </c>
      <c r="H23" s="167">
        <v>0.15747325243770993</v>
      </c>
      <c r="I23" s="164"/>
      <c r="AE23" s="24">
        <f t="shared" si="1"/>
        <v>6952284816.8025265</v>
      </c>
      <c r="AF23" s="3" t="e">
        <f>+AE23+#REF!</f>
        <v>#REF!</v>
      </c>
      <c r="AG23" s="2"/>
    </row>
    <row r="24" spans="1:34" ht="16.5" customHeight="1">
      <c r="A24" s="70" t="s">
        <v>179</v>
      </c>
      <c r="B24" s="75" t="s">
        <v>180</v>
      </c>
      <c r="C24" s="78">
        <v>20052397</v>
      </c>
      <c r="D24" s="78">
        <v>40197992.719999999</v>
      </c>
      <c r="E24" s="78">
        <v>0</v>
      </c>
      <c r="F24" s="78">
        <v>60250389.719999999</v>
      </c>
      <c r="G24" s="78">
        <v>56149045</v>
      </c>
      <c r="H24" s="167">
        <v>0.93192832877828569</v>
      </c>
      <c r="I24" s="164"/>
      <c r="AE24" s="24">
        <f t="shared" si="1"/>
        <v>60250388.78807167</v>
      </c>
      <c r="AG24" s="95"/>
      <c r="AH24" s="24"/>
    </row>
    <row r="25" spans="1:34" ht="16.5" customHeight="1">
      <c r="A25" s="70" t="s">
        <v>181</v>
      </c>
      <c r="B25" s="75" t="s">
        <v>182</v>
      </c>
      <c r="C25" s="78">
        <v>13383433176</v>
      </c>
      <c r="D25" s="78">
        <v>0</v>
      </c>
      <c r="E25" s="78">
        <v>0</v>
      </c>
      <c r="F25" s="78">
        <v>13383433176</v>
      </c>
      <c r="G25" s="162">
        <v>7026513281</v>
      </c>
      <c r="H25" s="167">
        <v>0.52501575556863678</v>
      </c>
      <c r="I25" s="164"/>
      <c r="AE25" s="24">
        <f t="shared" si="1"/>
        <v>13383433175.474985</v>
      </c>
      <c r="AG25" s="2"/>
      <c r="AH25" s="24"/>
    </row>
    <row r="26" spans="1:34" ht="16.5" customHeight="1">
      <c r="A26" s="70" t="s">
        <v>186</v>
      </c>
      <c r="B26" s="75" t="s">
        <v>187</v>
      </c>
      <c r="C26" s="78">
        <v>188950688</v>
      </c>
      <c r="D26" s="78">
        <v>0</v>
      </c>
      <c r="E26" s="79">
        <v>0</v>
      </c>
      <c r="F26" s="137">
        <v>188950688</v>
      </c>
      <c r="G26" s="165">
        <v>0</v>
      </c>
      <c r="H26" s="167">
        <v>0</v>
      </c>
      <c r="I26" s="164"/>
      <c r="AE26" s="24">
        <f t="shared" si="1"/>
        <v>188950688</v>
      </c>
      <c r="AG26" s="146"/>
      <c r="AH26" s="24"/>
    </row>
    <row r="27" spans="1:34" ht="16.5" customHeight="1">
      <c r="A27" s="73" t="s">
        <v>188</v>
      </c>
      <c r="B27" s="71" t="s">
        <v>189</v>
      </c>
      <c r="C27" s="138">
        <v>441879613</v>
      </c>
      <c r="D27" s="138">
        <v>2582669810.0300002</v>
      </c>
      <c r="E27" s="138">
        <v>0</v>
      </c>
      <c r="F27" s="138">
        <v>3024549423.0300002</v>
      </c>
      <c r="G27" s="138">
        <v>3058844055</v>
      </c>
      <c r="H27" s="168">
        <v>1.01133875733981</v>
      </c>
      <c r="I27" s="164"/>
      <c r="AE27" s="24">
        <f t="shared" si="1"/>
        <v>3024549422.0186615</v>
      </c>
      <c r="AG27" s="94"/>
      <c r="AH27" s="24"/>
    </row>
    <row r="28" spans="1:34" s="2" customFormat="1" ht="16.5" customHeight="1">
      <c r="A28" s="73" t="s">
        <v>190</v>
      </c>
      <c r="B28" s="71" t="s">
        <v>191</v>
      </c>
      <c r="C28" s="72">
        <v>441879613</v>
      </c>
      <c r="D28" s="72">
        <v>0</v>
      </c>
      <c r="E28" s="72">
        <v>0</v>
      </c>
      <c r="F28" s="72">
        <v>441879613</v>
      </c>
      <c r="G28" s="72">
        <v>476174245</v>
      </c>
      <c r="H28" s="168">
        <v>1.0776108039182155</v>
      </c>
      <c r="I28" s="164"/>
      <c r="M28" s="16"/>
      <c r="N28" s="25"/>
      <c r="AE28" s="24">
        <f>+F28-H28</f>
        <v>441879611.92238921</v>
      </c>
      <c r="AG28" s="95"/>
      <c r="AH28" s="24"/>
    </row>
    <row r="29" spans="1:34" s="2" customFormat="1" ht="16.5" customHeight="1">
      <c r="A29" s="73" t="s">
        <v>192</v>
      </c>
      <c r="B29" s="71" t="s">
        <v>193</v>
      </c>
      <c r="C29" s="72">
        <v>434879613</v>
      </c>
      <c r="D29" s="72">
        <v>0</v>
      </c>
      <c r="E29" s="72">
        <v>0</v>
      </c>
      <c r="F29" s="72">
        <v>434879613</v>
      </c>
      <c r="G29" s="72">
        <v>476174245</v>
      </c>
      <c r="H29" s="168">
        <v>1.0949564678719488</v>
      </c>
      <c r="I29" s="164"/>
      <c r="M29" s="16"/>
      <c r="N29" s="25"/>
      <c r="AE29" s="24">
        <f>+F29-H29</f>
        <v>434879611.90504354</v>
      </c>
      <c r="AG29" s="95"/>
      <c r="AH29" s="24"/>
    </row>
    <row r="30" spans="1:34" ht="16.5" customHeight="1">
      <c r="A30" s="70" t="s">
        <v>194</v>
      </c>
      <c r="B30" s="75" t="s">
        <v>195</v>
      </c>
      <c r="C30" s="78">
        <v>434879613</v>
      </c>
      <c r="D30" s="78">
        <v>0</v>
      </c>
      <c r="E30" s="78">
        <v>0</v>
      </c>
      <c r="F30" s="78">
        <v>434879613</v>
      </c>
      <c r="G30" s="78">
        <v>476174245</v>
      </c>
      <c r="H30" s="167">
        <v>1.0949564678719488</v>
      </c>
      <c r="I30" s="164"/>
      <c r="AE30" s="24">
        <f t="shared" si="1"/>
        <v>434879611.90504354</v>
      </c>
      <c r="AG30" s="94"/>
      <c r="AH30" s="24"/>
    </row>
    <row r="31" spans="1:34" ht="16.5" customHeight="1">
      <c r="A31" s="73" t="s">
        <v>196</v>
      </c>
      <c r="B31" s="71" t="s">
        <v>197</v>
      </c>
      <c r="C31" s="72">
        <v>7000000</v>
      </c>
      <c r="D31" s="72">
        <v>0</v>
      </c>
      <c r="E31" s="72">
        <v>0</v>
      </c>
      <c r="F31" s="72">
        <v>7000000</v>
      </c>
      <c r="G31" s="72">
        <v>0</v>
      </c>
      <c r="H31" s="168">
        <v>0</v>
      </c>
      <c r="I31" s="164"/>
      <c r="AE31" s="24">
        <f>+F31-H31</f>
        <v>7000000</v>
      </c>
      <c r="AG31" s="94"/>
      <c r="AH31" s="24"/>
    </row>
    <row r="32" spans="1:34" ht="16.5" customHeight="1">
      <c r="A32" s="70" t="s">
        <v>198</v>
      </c>
      <c r="B32" s="75" t="s">
        <v>212</v>
      </c>
      <c r="C32" s="162">
        <v>7000000</v>
      </c>
      <c r="D32" s="78"/>
      <c r="E32" s="79"/>
      <c r="F32" s="137">
        <v>7000000</v>
      </c>
      <c r="G32" s="154">
        <v>0</v>
      </c>
      <c r="H32" s="168">
        <v>0</v>
      </c>
      <c r="I32" s="164"/>
      <c r="AE32" s="24">
        <f t="shared" si="1"/>
        <v>7000000</v>
      </c>
      <c r="AG32" s="94"/>
      <c r="AH32" s="24"/>
    </row>
    <row r="33" spans="1:35" ht="16.5" customHeight="1">
      <c r="A33" s="73" t="s">
        <v>199</v>
      </c>
      <c r="B33" s="71" t="s">
        <v>200</v>
      </c>
      <c r="C33" s="72">
        <v>0</v>
      </c>
      <c r="D33" s="72">
        <v>2582669810.0300002</v>
      </c>
      <c r="E33" s="79">
        <v>0</v>
      </c>
      <c r="F33" s="142">
        <v>2582669810.0300002</v>
      </c>
      <c r="G33" s="142">
        <v>2582669810</v>
      </c>
      <c r="H33" s="168">
        <v>0.99999999998838407</v>
      </c>
      <c r="I33" s="164"/>
      <c r="AE33" s="24">
        <f t="shared" si="1"/>
        <v>2582669809.0300002</v>
      </c>
      <c r="AG33" s="94"/>
      <c r="AH33" s="24"/>
    </row>
    <row r="34" spans="1:35" ht="16.5" customHeight="1">
      <c r="A34" s="73" t="s">
        <v>201</v>
      </c>
      <c r="B34" s="71" t="s">
        <v>202</v>
      </c>
      <c r="C34" s="72">
        <v>0</v>
      </c>
      <c r="D34" s="72">
        <v>2582669810.0300002</v>
      </c>
      <c r="E34" s="79"/>
      <c r="F34" s="142">
        <v>2582669810.0300002</v>
      </c>
      <c r="G34" s="142">
        <v>2582669810</v>
      </c>
      <c r="H34" s="168">
        <v>0.99999999998838407</v>
      </c>
      <c r="I34" s="164"/>
      <c r="AG34" s="94"/>
      <c r="AH34" s="24"/>
    </row>
    <row r="35" spans="1:35" ht="16.5" customHeight="1">
      <c r="A35" s="73" t="s">
        <v>266</v>
      </c>
      <c r="B35" s="71" t="s">
        <v>146</v>
      </c>
      <c r="C35" s="72"/>
      <c r="D35" s="72">
        <v>2500000000</v>
      </c>
      <c r="E35" s="79"/>
      <c r="F35" s="142">
        <v>2500000000</v>
      </c>
      <c r="G35" s="166">
        <v>2500000000</v>
      </c>
      <c r="H35" s="168">
        <v>1</v>
      </c>
      <c r="I35" s="164"/>
      <c r="AG35" s="94"/>
      <c r="AH35" s="24"/>
    </row>
    <row r="36" spans="1:35" ht="16.5" customHeight="1">
      <c r="A36" s="73" t="s">
        <v>308</v>
      </c>
      <c r="B36" s="71" t="s">
        <v>309</v>
      </c>
      <c r="C36" s="72"/>
      <c r="D36" s="72">
        <v>82669810.030000001</v>
      </c>
      <c r="E36" s="79"/>
      <c r="F36" s="142">
        <v>82669810.030000001</v>
      </c>
      <c r="G36" s="72">
        <v>82669810</v>
      </c>
      <c r="H36" s="168">
        <v>0.9999999996371105</v>
      </c>
      <c r="I36" s="164"/>
      <c r="AG36" s="94"/>
      <c r="AH36" s="24"/>
    </row>
    <row r="37" spans="1:35" s="2" customFormat="1" ht="16.5" customHeight="1">
      <c r="A37" s="70" t="s">
        <v>211</v>
      </c>
      <c r="B37" s="75" t="s">
        <v>203</v>
      </c>
      <c r="C37" s="78">
        <v>508466570</v>
      </c>
      <c r="D37" s="78">
        <v>0</v>
      </c>
      <c r="E37" s="78">
        <v>0</v>
      </c>
      <c r="F37" s="78">
        <v>508466570</v>
      </c>
      <c r="G37" s="162">
        <v>349558779</v>
      </c>
      <c r="H37" s="167">
        <v>0.68747642347460525</v>
      </c>
      <c r="I37" s="164"/>
      <c r="M37" s="16"/>
      <c r="N37" s="25"/>
      <c r="AE37" s="24">
        <f t="shared" si="1"/>
        <v>508466569.3125236</v>
      </c>
      <c r="AG37" s="95"/>
      <c r="AH37" s="24"/>
    </row>
    <row r="38" spans="1:35" s="2" customFormat="1" ht="16.5" customHeight="1">
      <c r="A38" s="73" t="s">
        <v>204</v>
      </c>
      <c r="B38" s="71" t="s">
        <v>205</v>
      </c>
      <c r="C38" s="72">
        <v>508466570</v>
      </c>
      <c r="D38" s="72">
        <v>0</v>
      </c>
      <c r="E38" s="72">
        <v>0</v>
      </c>
      <c r="F38" s="72">
        <v>508466570</v>
      </c>
      <c r="G38" s="104">
        <v>349558779</v>
      </c>
      <c r="H38" s="168">
        <v>0.68747642347460525</v>
      </c>
      <c r="I38" s="164"/>
      <c r="M38" s="16"/>
      <c r="N38" s="25"/>
      <c r="AE38" s="24">
        <f t="shared" si="1"/>
        <v>508466569.3125236</v>
      </c>
      <c r="AG38" s="147"/>
      <c r="AH38" s="24"/>
    </row>
    <row r="39" spans="1:35" ht="16.5" customHeight="1">
      <c r="A39" s="73" t="s">
        <v>206</v>
      </c>
      <c r="B39" s="71" t="s">
        <v>2</v>
      </c>
      <c r="C39" s="72">
        <v>508466570</v>
      </c>
      <c r="D39" s="72">
        <v>0</v>
      </c>
      <c r="E39" s="72"/>
      <c r="F39" s="72">
        <v>508466570</v>
      </c>
      <c r="G39" s="104">
        <v>349558779</v>
      </c>
      <c r="H39" s="168">
        <v>0.68747642347460525</v>
      </c>
      <c r="I39" s="164"/>
      <c r="AE39" s="24">
        <f t="shared" si="1"/>
        <v>508466569.3125236</v>
      </c>
      <c r="AG39" s="94"/>
    </row>
    <row r="40" spans="1:35" ht="16.5" customHeight="1">
      <c r="A40" s="73" t="s">
        <v>207</v>
      </c>
      <c r="B40" s="71" t="s">
        <v>208</v>
      </c>
      <c r="C40" s="72">
        <v>508466570</v>
      </c>
      <c r="D40" s="72">
        <v>0</v>
      </c>
      <c r="E40" s="72"/>
      <c r="F40" s="72">
        <v>508466570</v>
      </c>
      <c r="G40" s="104">
        <v>349558779</v>
      </c>
      <c r="H40" s="168">
        <v>0.68747642347460525</v>
      </c>
      <c r="I40" s="164"/>
      <c r="AE40" s="24">
        <f t="shared" si="1"/>
        <v>508466569.3125236</v>
      </c>
      <c r="AG40" s="94"/>
    </row>
    <row r="41" spans="1:35" ht="16.5" customHeight="1">
      <c r="A41" s="157" t="s">
        <v>209</v>
      </c>
      <c r="B41" s="71" t="s">
        <v>210</v>
      </c>
      <c r="C41" s="72">
        <v>508466570</v>
      </c>
      <c r="D41" s="72">
        <v>0</v>
      </c>
      <c r="E41" s="72">
        <v>0</v>
      </c>
      <c r="F41" s="72">
        <v>508466570</v>
      </c>
      <c r="G41" s="104">
        <v>349558779</v>
      </c>
      <c r="H41" s="168">
        <v>0.68747642347460525</v>
      </c>
      <c r="I41" s="164"/>
      <c r="AE41" s="24">
        <f t="shared" si="1"/>
        <v>508466569.3125236</v>
      </c>
      <c r="AG41" s="2"/>
    </row>
    <row r="42" spans="1:35" ht="16.5" customHeight="1">
      <c r="A42" s="157" t="s">
        <v>261</v>
      </c>
      <c r="B42" s="71" t="s">
        <v>34</v>
      </c>
      <c r="C42" s="72">
        <v>220457054</v>
      </c>
      <c r="D42" s="72"/>
      <c r="E42" s="72"/>
      <c r="F42" s="104">
        <v>220457054</v>
      </c>
      <c r="G42" s="104">
        <v>160143595</v>
      </c>
      <c r="H42" s="168">
        <v>0.72641628877069186</v>
      </c>
      <c r="I42" s="164"/>
      <c r="AG42" s="95"/>
    </row>
    <row r="43" spans="1:35" ht="16.5" customHeight="1">
      <c r="A43" s="157" t="s">
        <v>262</v>
      </c>
      <c r="B43" s="71" t="s">
        <v>35</v>
      </c>
      <c r="C43" s="72">
        <v>288009516</v>
      </c>
      <c r="D43" s="72"/>
      <c r="E43" s="72"/>
      <c r="F43" s="104">
        <v>288009516</v>
      </c>
      <c r="G43" s="194">
        <v>189415184</v>
      </c>
      <c r="H43" s="168">
        <v>0.6576698806021396</v>
      </c>
      <c r="I43" s="164"/>
      <c r="AG43" s="95"/>
    </row>
    <row r="44" spans="1:35" ht="16.5" customHeight="1">
      <c r="A44" s="196"/>
      <c r="B44" s="82" t="s">
        <v>3</v>
      </c>
      <c r="C44" s="83">
        <v>4768431000</v>
      </c>
      <c r="D44" s="83">
        <v>0</v>
      </c>
      <c r="E44" s="83">
        <v>0</v>
      </c>
      <c r="F44" s="83">
        <v>4768431000</v>
      </c>
      <c r="G44" s="83">
        <v>2250818293</v>
      </c>
      <c r="H44" s="169">
        <v>0.47202492664777995</v>
      </c>
      <c r="I44" s="164"/>
      <c r="AE44" s="24">
        <f t="shared" ref="AE44:AE49" si="2">+F44-H44</f>
        <v>4768430999.5279751</v>
      </c>
      <c r="AH44" s="14"/>
    </row>
    <row r="45" spans="1:35" ht="16.5" customHeight="1">
      <c r="A45" s="84"/>
      <c r="B45" s="85" t="s">
        <v>4</v>
      </c>
      <c r="C45" s="86">
        <v>4768431000</v>
      </c>
      <c r="D45" s="86">
        <v>0</v>
      </c>
      <c r="E45" s="86">
        <v>0</v>
      </c>
      <c r="F45" s="86">
        <v>4768431000</v>
      </c>
      <c r="G45" s="162">
        <v>2250818293</v>
      </c>
      <c r="H45" s="168">
        <v>0.47202492664777995</v>
      </c>
      <c r="I45" s="164"/>
      <c r="K45" s="14"/>
      <c r="O45" s="14"/>
      <c r="S45" s="24"/>
      <c r="W45" s="15"/>
      <c r="AE45" s="24">
        <f t="shared" si="2"/>
        <v>4768430999.5279751</v>
      </c>
    </row>
    <row r="46" spans="1:35" ht="16.5" customHeight="1">
      <c r="A46" s="87"/>
      <c r="B46" s="88" t="s">
        <v>28</v>
      </c>
      <c r="C46" s="89">
        <v>4684600000</v>
      </c>
      <c r="D46" s="89"/>
      <c r="E46" s="89">
        <v>0</v>
      </c>
      <c r="F46" s="104">
        <v>4684600000</v>
      </c>
      <c r="G46" s="166">
        <v>2204674179</v>
      </c>
      <c r="H46" s="168">
        <v>0.47062164944712465</v>
      </c>
      <c r="I46" s="164"/>
      <c r="K46" s="14"/>
      <c r="L46" s="14"/>
      <c r="P46" s="14"/>
      <c r="S46" s="15" t="str">
        <f>+[1]REP_PAC018_SituacionCupoPACActu!$Z$23</f>
        <v>1.896.610.358,67</v>
      </c>
      <c r="T46" s="15">
        <f>+S46-H46</f>
        <v>1896610358.1993785</v>
      </c>
      <c r="U46" s="15"/>
      <c r="W46" s="15"/>
      <c r="AE46" s="24">
        <f t="shared" si="2"/>
        <v>4684599999.5293779</v>
      </c>
      <c r="AG46" s="2"/>
      <c r="AH46" s="15"/>
      <c r="AI46" s="15"/>
    </row>
    <row r="47" spans="1:35" ht="16.5" customHeight="1">
      <c r="A47" s="87"/>
      <c r="B47" s="88" t="s">
        <v>26</v>
      </c>
      <c r="C47" s="89">
        <v>65600000</v>
      </c>
      <c r="D47" s="89">
        <v>0</v>
      </c>
      <c r="E47" s="89">
        <v>0</v>
      </c>
      <c r="F47" s="104">
        <v>65600000</v>
      </c>
      <c r="G47" s="194">
        <v>43260114</v>
      </c>
      <c r="H47" s="168">
        <v>0.65945295731707321</v>
      </c>
      <c r="I47" s="164"/>
      <c r="J47" s="23"/>
      <c r="O47" s="14"/>
      <c r="P47" s="14"/>
      <c r="S47" s="15" t="e">
        <f>+H46+#REF!+#REF!</f>
        <v>#REF!</v>
      </c>
      <c r="W47" s="14"/>
      <c r="AE47" s="24">
        <f t="shared" si="2"/>
        <v>65599999.34054704</v>
      </c>
      <c r="AG47" s="2"/>
      <c r="AH47" s="15"/>
      <c r="AI47" s="15"/>
    </row>
    <row r="48" spans="1:35" ht="16.5" customHeight="1">
      <c r="A48" s="87"/>
      <c r="B48" s="88" t="s">
        <v>27</v>
      </c>
      <c r="C48" s="89">
        <v>18231000</v>
      </c>
      <c r="D48" s="89">
        <v>0</v>
      </c>
      <c r="E48" s="89">
        <v>0</v>
      </c>
      <c r="F48" s="104">
        <v>18231000</v>
      </c>
      <c r="G48" s="104">
        <v>2884000</v>
      </c>
      <c r="H48" s="168">
        <v>0.15819209039548024</v>
      </c>
      <c r="I48" s="164"/>
      <c r="S48" s="15"/>
      <c r="W48" s="14"/>
      <c r="AE48" s="24">
        <f t="shared" si="2"/>
        <v>18230999.841807909</v>
      </c>
      <c r="AG48" s="2"/>
      <c r="AH48" s="15"/>
    </row>
    <row r="49" spans="1:34" ht="16.5" customHeight="1" thickBot="1">
      <c r="A49" s="90"/>
      <c r="B49" s="91" t="s">
        <v>109</v>
      </c>
      <c r="C49" s="92">
        <v>54244426389</v>
      </c>
      <c r="D49" s="92">
        <v>12118254499.809999</v>
      </c>
      <c r="E49" s="92">
        <v>0</v>
      </c>
      <c r="F49" s="92">
        <v>66362680888.809998</v>
      </c>
      <c r="G49" s="195">
        <v>37662402388.020004</v>
      </c>
      <c r="H49" s="170">
        <v>0.56752382338385299</v>
      </c>
      <c r="I49" s="164"/>
      <c r="K49" s="24"/>
      <c r="L49" s="24"/>
      <c r="O49" s="14"/>
      <c r="AE49" s="24">
        <f t="shared" si="2"/>
        <v>66362680888.242477</v>
      </c>
      <c r="AG49" s="125"/>
      <c r="AH49" s="14"/>
    </row>
    <row r="50" spans="1:34" ht="16.5" customHeight="1">
      <c r="A50" s="119"/>
      <c r="B50" s="120"/>
      <c r="C50" s="121"/>
      <c r="D50" s="121"/>
      <c r="E50" s="121"/>
      <c r="F50" s="121"/>
      <c r="G50" s="121"/>
      <c r="H50" s="121"/>
      <c r="I50" s="164"/>
      <c r="K50" s="24"/>
      <c r="L50" s="24"/>
      <c r="O50" s="14"/>
      <c r="AG50" s="116">
        <f>+H49-H50</f>
        <v>0.56752382338385299</v>
      </c>
      <c r="AH50" s="14"/>
    </row>
    <row r="51" spans="1:34" ht="16.5" customHeight="1" thickBot="1">
      <c r="A51" s="175"/>
      <c r="B51" s="176"/>
      <c r="C51" s="177"/>
      <c r="D51" s="178"/>
      <c r="E51" s="178"/>
      <c r="F51" s="178"/>
      <c r="G51" s="193"/>
      <c r="H51" s="179"/>
      <c r="I51" s="164"/>
      <c r="J51" s="14"/>
      <c r="K51" s="24"/>
      <c r="L51" s="24"/>
      <c r="O51" s="14"/>
      <c r="AG51" s="14"/>
      <c r="AH51" s="14"/>
    </row>
    <row r="52" spans="1:34" ht="16.5" customHeight="1">
      <c r="A52" s="209" t="s">
        <v>108</v>
      </c>
      <c r="B52" s="210"/>
      <c r="C52" s="210"/>
      <c r="D52" s="210"/>
      <c r="E52" s="210"/>
      <c r="F52" s="210"/>
      <c r="G52" s="210"/>
      <c r="H52" s="211"/>
      <c r="I52" s="164"/>
      <c r="K52" s="24"/>
      <c r="L52" s="24"/>
      <c r="O52" s="14"/>
      <c r="AG52" s="14"/>
      <c r="AH52" s="14"/>
    </row>
    <row r="53" spans="1:34" ht="16.5" customHeight="1">
      <c r="A53" s="112">
        <v>311001</v>
      </c>
      <c r="B53" s="108" t="s">
        <v>25</v>
      </c>
      <c r="C53" s="111"/>
      <c r="D53" s="110"/>
      <c r="E53" s="110"/>
      <c r="F53" s="110">
        <v>0</v>
      </c>
      <c r="G53" s="174"/>
      <c r="H53" s="172"/>
      <c r="I53" s="164"/>
      <c r="K53" s="24"/>
      <c r="L53" s="24"/>
      <c r="O53" s="14"/>
      <c r="AG53" s="94"/>
      <c r="AH53" s="14"/>
    </row>
    <row r="54" spans="1:34" ht="16.5" customHeight="1">
      <c r="A54" s="112">
        <v>410001</v>
      </c>
      <c r="B54" s="108" t="s">
        <v>93</v>
      </c>
      <c r="C54" s="118">
        <v>9809286</v>
      </c>
      <c r="D54" s="110"/>
      <c r="E54" s="110"/>
      <c r="F54" s="110">
        <v>9809286</v>
      </c>
      <c r="G54" s="174">
        <v>9700000</v>
      </c>
      <c r="H54" s="172"/>
      <c r="I54" s="164"/>
      <c r="K54" s="24"/>
      <c r="L54" s="24"/>
      <c r="O54" s="14"/>
      <c r="AG54" s="116"/>
      <c r="AH54" s="14"/>
    </row>
    <row r="55" spans="1:34" ht="16.5" customHeight="1">
      <c r="A55" s="112">
        <v>410002</v>
      </c>
      <c r="B55" s="108" t="s">
        <v>94</v>
      </c>
      <c r="C55" s="118">
        <v>1514460.9299999997</v>
      </c>
      <c r="D55" s="110"/>
      <c r="E55" s="110"/>
      <c r="F55" s="110">
        <v>1514988</v>
      </c>
      <c r="G55" s="174">
        <v>1514988</v>
      </c>
      <c r="H55" s="172"/>
      <c r="I55" s="164"/>
      <c r="K55" s="24"/>
      <c r="L55" s="24"/>
      <c r="O55" s="14"/>
      <c r="AG55" s="116"/>
      <c r="AH55" s="14"/>
    </row>
    <row r="56" spans="1:34" ht="16.5" customHeight="1" thickBot="1">
      <c r="A56" s="113"/>
      <c r="B56" s="114" t="s">
        <v>110</v>
      </c>
      <c r="C56" s="115">
        <f>SUM(C53:C55)</f>
        <v>11323746.93</v>
      </c>
      <c r="D56" s="115">
        <f>SUM(D51:D55)</f>
        <v>0</v>
      </c>
      <c r="E56" s="115"/>
      <c r="F56" s="115">
        <f>SUM(F53:F55)</f>
        <v>11324274</v>
      </c>
      <c r="G56" s="115">
        <f>SUM(G53:G55)</f>
        <v>11214988</v>
      </c>
      <c r="H56" s="173"/>
      <c r="I56" s="14"/>
      <c r="K56" s="24"/>
      <c r="L56" s="24"/>
      <c r="O56" s="14"/>
      <c r="AG56" s="107"/>
      <c r="AH56" s="14"/>
    </row>
    <row r="57" spans="1:34">
      <c r="A57" s="1"/>
      <c r="F57" s="1"/>
      <c r="I57" s="14"/>
      <c r="K57" s="24"/>
      <c r="L57" s="24"/>
      <c r="O57" s="14"/>
      <c r="AG57" s="107"/>
      <c r="AH57" s="14"/>
    </row>
    <row r="58" spans="1:34" ht="12.75" thickBot="1">
      <c r="A58" s="1"/>
      <c r="F58" s="1"/>
      <c r="I58" s="14"/>
      <c r="K58" s="24"/>
      <c r="L58" s="24"/>
      <c r="O58" s="14"/>
      <c r="AG58" s="107"/>
      <c r="AH58" s="14"/>
    </row>
    <row r="59" spans="1:34">
      <c r="A59" s="200" t="s">
        <v>22</v>
      </c>
      <c r="B59" s="201"/>
      <c r="C59" s="201"/>
      <c r="D59" s="201"/>
      <c r="E59" s="201"/>
      <c r="F59" s="201"/>
      <c r="G59" s="201"/>
      <c r="H59" s="202"/>
      <c r="L59" s="24"/>
      <c r="O59" s="14"/>
      <c r="AG59" s="107"/>
      <c r="AH59" s="14"/>
    </row>
    <row r="60" spans="1:34">
      <c r="A60" s="203" t="s">
        <v>13</v>
      </c>
      <c r="B60" s="204"/>
      <c r="C60" s="204"/>
      <c r="D60" s="204"/>
      <c r="E60" s="204"/>
      <c r="F60" s="204"/>
      <c r="G60" s="204"/>
      <c r="H60" s="205"/>
      <c r="L60" s="24"/>
      <c r="O60" s="14"/>
      <c r="AG60" s="107"/>
      <c r="AH60" s="14"/>
    </row>
    <row r="61" spans="1:34">
      <c r="A61" s="203" t="s">
        <v>97</v>
      </c>
      <c r="B61" s="204"/>
      <c r="C61" s="204"/>
      <c r="D61" s="204"/>
      <c r="E61" s="204"/>
      <c r="F61" s="204"/>
      <c r="G61" s="204"/>
      <c r="H61" s="205"/>
      <c r="L61" s="24"/>
      <c r="O61" s="14"/>
      <c r="AG61" s="107"/>
      <c r="AH61" s="14"/>
    </row>
    <row r="62" spans="1:34" ht="12.75" thickBot="1">
      <c r="A62" s="206" t="s">
        <v>300</v>
      </c>
      <c r="B62" s="207"/>
      <c r="C62" s="207"/>
      <c r="D62" s="207"/>
      <c r="E62" s="207"/>
      <c r="F62" s="207"/>
      <c r="G62" s="207"/>
      <c r="H62" s="208"/>
      <c r="L62" s="24"/>
      <c r="O62" s="14"/>
      <c r="AG62" s="107"/>
      <c r="AH62" s="14"/>
    </row>
    <row r="63" spans="1:34" ht="31.5" customHeight="1" thickBot="1">
      <c r="A63" s="30"/>
      <c r="B63" s="68" t="s">
        <v>0</v>
      </c>
      <c r="C63" s="68" t="s">
        <v>23</v>
      </c>
      <c r="D63" s="68" t="s">
        <v>95</v>
      </c>
      <c r="E63" s="68" t="s">
        <v>96</v>
      </c>
      <c r="F63" s="68" t="s">
        <v>24</v>
      </c>
      <c r="G63" s="182" t="s">
        <v>299</v>
      </c>
      <c r="H63" s="69" t="s">
        <v>276</v>
      </c>
      <c r="L63" s="24"/>
      <c r="O63" s="14"/>
      <c r="AG63" s="107"/>
      <c r="AH63" s="14"/>
    </row>
    <row r="64" spans="1:34" ht="15" customHeight="1">
      <c r="A64" s="73" t="s">
        <v>263</v>
      </c>
      <c r="B64" s="160" t="s">
        <v>264</v>
      </c>
      <c r="C64" s="74">
        <v>79057608517</v>
      </c>
      <c r="D64" s="123">
        <v>0</v>
      </c>
      <c r="E64" s="131">
        <v>0</v>
      </c>
      <c r="F64" s="109">
        <v>79057608517</v>
      </c>
      <c r="G64" s="183">
        <v>22352282444</v>
      </c>
      <c r="H64" s="181">
        <v>0.282734108240493</v>
      </c>
      <c r="L64" s="24"/>
      <c r="O64" s="14"/>
      <c r="AG64" s="107"/>
      <c r="AH64" s="14"/>
    </row>
    <row r="65" spans="1:34" ht="15" customHeight="1" thickBot="1">
      <c r="A65" s="90"/>
      <c r="B65" s="91" t="s">
        <v>265</v>
      </c>
      <c r="C65" s="161">
        <f>+C64</f>
        <v>79057608517</v>
      </c>
      <c r="D65" s="161">
        <f t="shared" ref="D65:G65" si="3">+D64</f>
        <v>0</v>
      </c>
      <c r="E65" s="161">
        <f t="shared" si="3"/>
        <v>0</v>
      </c>
      <c r="F65" s="161">
        <f t="shared" si="3"/>
        <v>79057608517</v>
      </c>
      <c r="G65" s="161">
        <f t="shared" si="3"/>
        <v>22352282444</v>
      </c>
      <c r="H65" s="180">
        <f>+G65/F65</f>
        <v>0.28273410824454071</v>
      </c>
      <c r="L65" s="24"/>
      <c r="O65" s="14"/>
      <c r="AG65" s="107"/>
      <c r="AH65" s="14"/>
    </row>
    <row r="66" spans="1:34">
      <c r="A66" s="1"/>
      <c r="F66" s="1"/>
      <c r="L66" s="24"/>
      <c r="O66" s="14"/>
      <c r="AG66" s="107"/>
      <c r="AH66" s="14"/>
    </row>
    <row r="67" spans="1:34">
      <c r="A67" s="1"/>
      <c r="F67" s="1"/>
      <c r="L67" s="24"/>
      <c r="O67" s="14"/>
      <c r="AG67" s="107"/>
      <c r="AH67" s="14"/>
    </row>
    <row r="68" spans="1:34">
      <c r="A68" s="1"/>
      <c r="F68" s="1"/>
      <c r="L68" s="24"/>
      <c r="O68" s="14"/>
      <c r="AG68" s="107"/>
      <c r="AH68" s="14"/>
    </row>
    <row r="69" spans="1:34">
      <c r="A69" s="1"/>
      <c r="F69" s="1"/>
      <c r="I69" s="14"/>
      <c r="K69" s="24"/>
      <c r="L69" s="24"/>
      <c r="O69" s="14"/>
      <c r="AG69" s="107"/>
      <c r="AH69" s="14"/>
    </row>
    <row r="70" spans="1:34">
      <c r="A70" s="1"/>
      <c r="F70" s="1"/>
      <c r="I70" s="14"/>
      <c r="K70" s="24"/>
      <c r="L70" s="24"/>
      <c r="O70" s="14"/>
      <c r="AG70" s="107"/>
      <c r="AH70" s="14"/>
    </row>
    <row r="71" spans="1:34">
      <c r="A71" s="1"/>
      <c r="F71" s="1"/>
      <c r="I71" s="14"/>
      <c r="K71" s="24"/>
      <c r="L71" s="24"/>
      <c r="O71" s="14"/>
      <c r="AG71" s="107"/>
      <c r="AH71" s="14"/>
    </row>
    <row r="72" spans="1:34">
      <c r="A72" s="1"/>
      <c r="F72" s="1"/>
      <c r="I72" s="14"/>
      <c r="K72" s="24"/>
      <c r="L72" s="24"/>
      <c r="O72" s="14"/>
      <c r="AG72" s="107"/>
      <c r="AH72" s="14"/>
    </row>
    <row r="73" spans="1:34">
      <c r="A73" s="1"/>
      <c r="F73" s="1"/>
      <c r="I73" s="3"/>
      <c r="AH73" s="14"/>
    </row>
    <row r="74" spans="1:34">
      <c r="A74" s="1"/>
      <c r="F74" s="1"/>
      <c r="I74" s="3"/>
    </row>
    <row r="75" spans="1:34">
      <c r="A75" s="1"/>
      <c r="F75" s="1"/>
      <c r="I75" s="3"/>
    </row>
    <row r="76" spans="1:34">
      <c r="A76" s="1"/>
      <c r="F76" s="1"/>
      <c r="I76" s="3"/>
    </row>
    <row r="77" spans="1:34">
      <c r="A77" s="1"/>
      <c r="F77" s="1"/>
      <c r="AH77" s="14"/>
    </row>
    <row r="78" spans="1:34">
      <c r="A78" s="1"/>
      <c r="F78" s="1"/>
    </row>
    <row r="79" spans="1:34">
      <c r="A79" s="1"/>
      <c r="F79" s="1"/>
    </row>
    <row r="80" spans="1:34">
      <c r="A80" s="1"/>
      <c r="F80" s="1"/>
    </row>
    <row r="81" spans="1:6">
      <c r="A81" s="1"/>
      <c r="F81" s="1"/>
    </row>
    <row r="82" spans="1:6">
      <c r="A82" s="1"/>
      <c r="F82" s="1"/>
    </row>
    <row r="83" spans="1:6">
      <c r="A83" s="1"/>
      <c r="F83" s="1"/>
    </row>
    <row r="84" spans="1:6">
      <c r="A84" s="1"/>
      <c r="F84" s="1"/>
    </row>
    <row r="85" spans="1:6">
      <c r="A85" s="1"/>
      <c r="F85" s="1"/>
    </row>
    <row r="86" spans="1:6">
      <c r="A86" s="1"/>
      <c r="F86" s="1"/>
    </row>
    <row r="87" spans="1:6">
      <c r="A87" s="1"/>
      <c r="F87" s="1"/>
    </row>
    <row r="88" spans="1:6">
      <c r="A88" s="1"/>
      <c r="F88" s="1"/>
    </row>
    <row r="89" spans="1:6">
      <c r="A89" s="1"/>
      <c r="F89" s="1"/>
    </row>
    <row r="90" spans="1:6">
      <c r="A90" s="1"/>
      <c r="F90" s="1"/>
    </row>
    <row r="91" spans="1:6">
      <c r="A91" s="1"/>
      <c r="F91" s="1"/>
    </row>
  </sheetData>
  <mergeCells count="10">
    <mergeCell ref="A59:H59"/>
    <mergeCell ref="A60:H60"/>
    <mergeCell ref="A61:H61"/>
    <mergeCell ref="A62:H62"/>
    <mergeCell ref="A1:H1"/>
    <mergeCell ref="A2:H2"/>
    <mergeCell ref="A3:H3"/>
    <mergeCell ref="A4:H4"/>
    <mergeCell ref="A5:H5"/>
    <mergeCell ref="A52:H52"/>
  </mergeCells>
  <pageMargins left="0.94" right="0.27559055118110237" top="0.35433070866141736" bottom="0.31496062992125984" header="0.31496062992125984" footer="0.31496062992125984"/>
  <pageSetup scale="55" fitToHeight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5"/>
  <sheetViews>
    <sheetView zoomScaleNormal="100" workbookViewId="0">
      <pane ySplit="1" topLeftCell="A11" activePane="bottomLeft" state="frozen"/>
      <selection pane="bottomLeft" activeCell="D7" sqref="D7"/>
    </sheetView>
  </sheetViews>
  <sheetFormatPr baseColWidth="10" defaultColWidth="11.42578125" defaultRowHeight="12.75"/>
  <cols>
    <col min="1" max="1" width="24.85546875" style="10" customWidth="1"/>
    <col min="2" max="2" width="42.28515625" style="4" customWidth="1"/>
    <col min="3" max="3" width="16.140625" style="4" bestFit="1" customWidth="1"/>
    <col min="4" max="5" width="15.5703125" style="4" customWidth="1"/>
    <col min="6" max="6" width="16.140625" style="4" bestFit="1" customWidth="1"/>
    <col min="7" max="7" width="17.42578125" style="4" customWidth="1"/>
    <col min="8" max="9" width="18.140625" style="4" hidden="1" customWidth="1"/>
    <col min="10" max="10" width="16.140625" style="4" customWidth="1"/>
    <col min="11" max="11" width="16.28515625" style="4" customWidth="1"/>
    <col min="12" max="12" width="17.85546875" style="4" customWidth="1"/>
    <col min="13" max="13" width="16.85546875" style="4" bestFit="1" customWidth="1"/>
    <col min="14" max="14" width="17.140625" style="4" customWidth="1"/>
    <col min="15" max="16" width="18.140625" style="4" hidden="1" customWidth="1"/>
    <col min="17" max="17" width="16.140625" style="4" bestFit="1" customWidth="1"/>
    <col min="18" max="18" width="16.85546875" style="4" bestFit="1" customWidth="1"/>
    <col min="19" max="20" width="18.140625" style="4" hidden="1" customWidth="1"/>
    <col min="21" max="21" width="17.85546875" style="4" bestFit="1" customWidth="1"/>
    <col min="22" max="22" width="15.42578125" style="4" customWidth="1"/>
    <col min="23" max="23" width="19.5703125" style="4" customWidth="1"/>
    <col min="24" max="24" width="14.7109375" style="4" bestFit="1" customWidth="1"/>
    <col min="25" max="16384" width="11.42578125" style="4"/>
  </cols>
  <sheetData>
    <row r="1" spans="1:25" ht="13.5" thickBot="1">
      <c r="A1" s="230" t="s">
        <v>15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</row>
    <row r="2" spans="1:25">
      <c r="A2" s="215" t="s">
        <v>16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7"/>
    </row>
    <row r="3" spans="1:25">
      <c r="A3" s="218" t="s">
        <v>13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20"/>
    </row>
    <row r="4" spans="1:25">
      <c r="A4" s="218" t="s">
        <v>97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20"/>
    </row>
    <row r="5" spans="1:25" ht="13.5" thickBot="1">
      <c r="A5" s="221" t="s">
        <v>277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  <c r="O5" s="222"/>
      <c r="P5" s="222"/>
      <c r="Q5" s="222"/>
      <c r="R5" s="222"/>
      <c r="S5" s="222"/>
      <c r="T5" s="222"/>
      <c r="U5" s="223"/>
    </row>
    <row r="6" spans="1:25" s="22" customFormat="1" ht="42" customHeight="1" thickBot="1">
      <c r="A6" s="21"/>
      <c r="B6" s="224" t="s">
        <v>5</v>
      </c>
      <c r="C6" s="226" t="s">
        <v>6</v>
      </c>
      <c r="D6" s="227"/>
      <c r="E6" s="227"/>
      <c r="F6" s="227"/>
      <c r="G6" s="227"/>
      <c r="H6" s="185"/>
      <c r="I6" s="185"/>
      <c r="J6" s="226" t="s">
        <v>7</v>
      </c>
      <c r="K6" s="227"/>
      <c r="L6" s="227"/>
      <c r="M6" s="227"/>
      <c r="N6" s="227"/>
      <c r="O6" s="185"/>
      <c r="P6" s="185"/>
      <c r="Q6" s="226" t="s">
        <v>305</v>
      </c>
      <c r="R6" s="229"/>
      <c r="S6" s="229"/>
      <c r="T6" s="229"/>
      <c r="U6" s="228"/>
    </row>
    <row r="7" spans="1:25" s="22" customFormat="1" ht="24.6" customHeight="1" thickBot="1">
      <c r="A7" s="29"/>
      <c r="B7" s="225"/>
      <c r="C7" s="184" t="s">
        <v>17</v>
      </c>
      <c r="D7" s="39" t="s">
        <v>303</v>
      </c>
      <c r="E7" s="39" t="s">
        <v>304</v>
      </c>
      <c r="F7" s="39" t="s">
        <v>18</v>
      </c>
      <c r="G7" s="39" t="s">
        <v>19</v>
      </c>
      <c r="H7" s="39" t="s">
        <v>31</v>
      </c>
      <c r="I7" s="186" t="s">
        <v>32</v>
      </c>
      <c r="J7" s="184" t="s">
        <v>17</v>
      </c>
      <c r="K7" s="39" t="s">
        <v>303</v>
      </c>
      <c r="L7" s="39" t="s">
        <v>304</v>
      </c>
      <c r="M7" s="39" t="s">
        <v>18</v>
      </c>
      <c r="N7" s="186" t="s">
        <v>19</v>
      </c>
      <c r="O7" s="39" t="s">
        <v>33</v>
      </c>
      <c r="P7" s="185" t="s">
        <v>32</v>
      </c>
      <c r="Q7" s="184" t="s">
        <v>17</v>
      </c>
      <c r="R7" s="184" t="s">
        <v>19</v>
      </c>
      <c r="S7" s="39" t="s">
        <v>33</v>
      </c>
      <c r="T7" s="185" t="s">
        <v>32</v>
      </c>
      <c r="U7" s="40" t="s">
        <v>20</v>
      </c>
    </row>
    <row r="8" spans="1:25" s="6" customFormat="1" ht="16.899999999999999" customHeight="1">
      <c r="A8" s="28" t="s">
        <v>112</v>
      </c>
      <c r="B8" s="41" t="s">
        <v>8</v>
      </c>
      <c r="C8" s="42">
        <v>5304251864</v>
      </c>
      <c r="D8" s="42">
        <v>4587816</v>
      </c>
      <c r="E8" s="42">
        <v>126849152</v>
      </c>
      <c r="F8" s="42">
        <v>5181990528</v>
      </c>
      <c r="G8" s="42">
        <v>2522272617</v>
      </c>
      <c r="H8" s="43"/>
      <c r="I8" s="43"/>
      <c r="J8" s="42"/>
      <c r="K8" s="43"/>
      <c r="L8" s="43"/>
      <c r="M8" s="43"/>
      <c r="N8" s="43"/>
      <c r="O8" s="43"/>
      <c r="P8" s="43"/>
      <c r="Q8" s="44">
        <v>5181990528</v>
      </c>
      <c r="R8" s="44">
        <v>2522272617</v>
      </c>
      <c r="S8" s="45">
        <v>0</v>
      </c>
      <c r="T8" s="45">
        <v>0</v>
      </c>
      <c r="U8" s="46">
        <v>2659717911</v>
      </c>
      <c r="V8" s="5"/>
      <c r="W8" s="5"/>
      <c r="X8" s="5"/>
    </row>
    <row r="9" spans="1:25" s="6" customFormat="1" ht="13.9" customHeight="1">
      <c r="A9" s="28" t="s">
        <v>113</v>
      </c>
      <c r="B9" s="47" t="s">
        <v>8</v>
      </c>
      <c r="C9" s="42">
        <v>0</v>
      </c>
      <c r="D9" s="42"/>
      <c r="E9" s="42"/>
      <c r="F9" s="42">
        <v>0</v>
      </c>
      <c r="G9" s="42"/>
      <c r="H9" s="42"/>
      <c r="I9" s="42"/>
      <c r="J9" s="42"/>
      <c r="K9" s="42"/>
      <c r="L9" s="42"/>
      <c r="M9" s="43"/>
      <c r="N9" s="42"/>
      <c r="O9" s="42"/>
      <c r="P9" s="42"/>
      <c r="Q9" s="48">
        <v>0</v>
      </c>
      <c r="R9" s="48">
        <v>0</v>
      </c>
      <c r="S9" s="45">
        <v>0</v>
      </c>
      <c r="T9" s="49">
        <v>0</v>
      </c>
      <c r="U9" s="50">
        <v>0</v>
      </c>
      <c r="W9" s="126"/>
    </row>
    <row r="10" spans="1:25" s="6" customFormat="1" ht="13.9" customHeight="1">
      <c r="A10" s="132" t="s">
        <v>114</v>
      </c>
      <c r="B10" s="47" t="s">
        <v>8</v>
      </c>
      <c r="C10" s="42"/>
      <c r="D10" s="42"/>
      <c r="E10" s="42"/>
      <c r="F10" s="42"/>
      <c r="G10" s="42"/>
      <c r="H10" s="42"/>
      <c r="I10" s="42"/>
      <c r="J10" s="42">
        <v>4684600000</v>
      </c>
      <c r="K10" s="43">
        <v>0</v>
      </c>
      <c r="L10" s="43">
        <v>0</v>
      </c>
      <c r="M10" s="43">
        <v>4684600000</v>
      </c>
      <c r="N10" s="43">
        <v>2243104604</v>
      </c>
      <c r="O10" s="42"/>
      <c r="P10" s="42"/>
      <c r="Q10" s="48">
        <v>4684600000</v>
      </c>
      <c r="R10" s="48">
        <v>2243104604</v>
      </c>
      <c r="S10" s="45">
        <v>0</v>
      </c>
      <c r="T10" s="49">
        <v>0</v>
      </c>
      <c r="U10" s="50">
        <v>2441495396</v>
      </c>
      <c r="W10" s="126"/>
    </row>
    <row r="11" spans="1:25" s="6" customFormat="1" ht="10.9" customHeight="1">
      <c r="A11" s="7"/>
      <c r="B11" s="51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8"/>
      <c r="R11" s="48"/>
      <c r="S11" s="49"/>
      <c r="T11" s="49"/>
      <c r="U11" s="50"/>
      <c r="W11" s="126"/>
    </row>
    <row r="12" spans="1:25" s="6" customFormat="1" ht="16.149999999999999" customHeight="1">
      <c r="A12" s="7" t="s">
        <v>115</v>
      </c>
      <c r="B12" s="47" t="s">
        <v>116</v>
      </c>
      <c r="C12" s="48">
        <v>8930418808</v>
      </c>
      <c r="D12" s="48">
        <v>708212623</v>
      </c>
      <c r="E12" s="48">
        <v>0</v>
      </c>
      <c r="F12" s="48">
        <v>9638631431</v>
      </c>
      <c r="G12" s="48">
        <v>6011319078</v>
      </c>
      <c r="H12" s="48">
        <v>0</v>
      </c>
      <c r="I12" s="48">
        <v>0</v>
      </c>
      <c r="J12" s="48"/>
      <c r="K12" s="48"/>
      <c r="L12" s="48"/>
      <c r="M12" s="48"/>
      <c r="N12" s="48"/>
      <c r="O12" s="48">
        <v>0</v>
      </c>
      <c r="P12" s="48">
        <v>0</v>
      </c>
      <c r="Q12" s="48">
        <v>9638631431</v>
      </c>
      <c r="R12" s="48">
        <v>6011319078</v>
      </c>
      <c r="S12" s="48">
        <v>0</v>
      </c>
      <c r="T12" s="48">
        <v>0</v>
      </c>
      <c r="U12" s="50">
        <v>3627312353</v>
      </c>
      <c r="V12" s="5"/>
      <c r="W12" s="126"/>
      <c r="X12" s="5"/>
      <c r="Y12" s="5"/>
    </row>
    <row r="13" spans="1:25" s="6" customFormat="1" ht="13.15" customHeight="1">
      <c r="A13" s="8" t="s">
        <v>118</v>
      </c>
      <c r="B13" s="52" t="s">
        <v>117</v>
      </c>
      <c r="C13" s="53">
        <v>36107173</v>
      </c>
      <c r="D13" s="53"/>
      <c r="E13" s="53"/>
      <c r="F13" s="42">
        <v>36107173</v>
      </c>
      <c r="G13" s="53">
        <v>762500</v>
      </c>
      <c r="H13" s="53"/>
      <c r="I13" s="53"/>
      <c r="J13" s="53"/>
      <c r="K13" s="53"/>
      <c r="L13" s="53"/>
      <c r="M13" s="43"/>
      <c r="N13" s="53"/>
      <c r="O13" s="53"/>
      <c r="P13" s="53"/>
      <c r="Q13" s="36">
        <v>36107173</v>
      </c>
      <c r="R13" s="36">
        <v>762500</v>
      </c>
      <c r="S13" s="54">
        <v>0</v>
      </c>
      <c r="T13" s="37">
        <v>0</v>
      </c>
      <c r="U13" s="55">
        <v>35344673</v>
      </c>
      <c r="W13" s="127"/>
    </row>
    <row r="14" spans="1:25" s="6" customFormat="1" ht="13.15" customHeight="1">
      <c r="A14" s="8" t="s">
        <v>120</v>
      </c>
      <c r="B14" s="52" t="s">
        <v>117</v>
      </c>
      <c r="C14" s="53"/>
      <c r="D14" s="53">
        <v>586012623</v>
      </c>
      <c r="E14" s="53"/>
      <c r="F14" s="42">
        <v>586012623</v>
      </c>
      <c r="G14" s="53">
        <v>0</v>
      </c>
      <c r="H14" s="53"/>
      <c r="I14" s="53"/>
      <c r="J14" s="53"/>
      <c r="K14" s="53"/>
      <c r="L14" s="53"/>
      <c r="M14" s="53"/>
      <c r="N14" s="53"/>
      <c r="O14" s="53"/>
      <c r="P14" s="53"/>
      <c r="Q14" s="36">
        <v>586012623</v>
      </c>
      <c r="R14" s="36">
        <v>0</v>
      </c>
      <c r="S14" s="54">
        <v>0</v>
      </c>
      <c r="T14" s="37">
        <v>0</v>
      </c>
      <c r="U14" s="55">
        <v>586012623</v>
      </c>
    </row>
    <row r="15" spans="1:25" s="6" customFormat="1" ht="13.15" customHeight="1">
      <c r="A15" s="8" t="s">
        <v>124</v>
      </c>
      <c r="B15" s="52" t="s">
        <v>123</v>
      </c>
      <c r="C15" s="53">
        <v>8894311635</v>
      </c>
      <c r="D15" s="53">
        <v>122200000</v>
      </c>
      <c r="E15" s="53"/>
      <c r="F15" s="42">
        <v>9016511635</v>
      </c>
      <c r="G15" s="53">
        <v>6010556578</v>
      </c>
      <c r="H15" s="53"/>
      <c r="I15" s="53"/>
      <c r="J15" s="53"/>
      <c r="K15" s="53"/>
      <c r="L15" s="53"/>
      <c r="M15" s="43"/>
      <c r="N15" s="53"/>
      <c r="O15" s="53"/>
      <c r="P15" s="53"/>
      <c r="Q15" s="36">
        <v>9016511635</v>
      </c>
      <c r="R15" s="36">
        <v>6010556578</v>
      </c>
      <c r="S15" s="54">
        <v>0</v>
      </c>
      <c r="T15" s="37">
        <v>0</v>
      </c>
      <c r="U15" s="55">
        <v>3005955057</v>
      </c>
    </row>
    <row r="16" spans="1:25" s="6" customFormat="1" ht="13.15" customHeight="1">
      <c r="A16" s="8" t="s">
        <v>125</v>
      </c>
      <c r="B16" s="52" t="s">
        <v>123</v>
      </c>
      <c r="C16" s="53"/>
      <c r="D16" s="53"/>
      <c r="E16" s="53"/>
      <c r="F16" s="42">
        <v>0</v>
      </c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36">
        <v>0</v>
      </c>
      <c r="R16" s="36">
        <v>0</v>
      </c>
      <c r="S16" s="54">
        <v>0</v>
      </c>
      <c r="T16" s="37">
        <v>0</v>
      </c>
      <c r="U16" s="55">
        <v>0</v>
      </c>
    </row>
    <row r="17" spans="1:24" s="6" customFormat="1" ht="13.15" customHeight="1">
      <c r="A17" s="8"/>
      <c r="B17" s="52"/>
      <c r="C17" s="53"/>
      <c r="D17" s="53"/>
      <c r="E17" s="53"/>
      <c r="F17" s="42"/>
      <c r="G17" s="53"/>
      <c r="H17" s="53"/>
      <c r="I17" s="53"/>
      <c r="J17" s="53"/>
      <c r="K17" s="53"/>
      <c r="L17" s="53"/>
      <c r="M17" s="43"/>
      <c r="N17" s="53"/>
      <c r="O17" s="53"/>
      <c r="P17" s="53"/>
      <c r="Q17" s="36"/>
      <c r="R17" s="36"/>
      <c r="S17" s="37"/>
      <c r="T17" s="37"/>
      <c r="U17" s="55"/>
    </row>
    <row r="18" spans="1:24" s="6" customFormat="1" ht="13.15" customHeight="1">
      <c r="A18" s="132" t="s">
        <v>119</v>
      </c>
      <c r="B18" s="47" t="s">
        <v>116</v>
      </c>
      <c r="C18" s="53"/>
      <c r="D18" s="53"/>
      <c r="E18" s="53"/>
      <c r="F18" s="42"/>
      <c r="G18" s="53"/>
      <c r="H18" s="53"/>
      <c r="I18" s="53"/>
      <c r="J18" s="42">
        <v>65600000</v>
      </c>
      <c r="K18" s="42">
        <v>0</v>
      </c>
      <c r="L18" s="42">
        <v>0</v>
      </c>
      <c r="M18" s="42">
        <v>65600000</v>
      </c>
      <c r="N18" s="42">
        <v>65600000</v>
      </c>
      <c r="O18" s="53"/>
      <c r="P18" s="53"/>
      <c r="Q18" s="48">
        <v>65600000</v>
      </c>
      <c r="R18" s="48">
        <v>65600000</v>
      </c>
      <c r="S18" s="49"/>
      <c r="T18" s="49"/>
      <c r="U18" s="50">
        <v>0</v>
      </c>
    </row>
    <row r="19" spans="1:24" s="6" customFormat="1" ht="13.15" customHeight="1">
      <c r="A19" s="132" t="s">
        <v>121</v>
      </c>
      <c r="B19" s="52" t="s">
        <v>122</v>
      </c>
      <c r="C19" s="53"/>
      <c r="D19" s="53"/>
      <c r="E19" s="53"/>
      <c r="F19" s="42"/>
      <c r="G19" s="53"/>
      <c r="H19" s="53"/>
      <c r="I19" s="53"/>
      <c r="J19" s="53">
        <v>65600000</v>
      </c>
      <c r="K19" s="53"/>
      <c r="L19" s="53"/>
      <c r="M19" s="43">
        <v>65600000</v>
      </c>
      <c r="N19" s="53">
        <v>65600000</v>
      </c>
      <c r="O19" s="53"/>
      <c r="P19" s="53"/>
      <c r="Q19" s="36">
        <v>65600000</v>
      </c>
      <c r="R19" s="36">
        <v>65600000</v>
      </c>
      <c r="S19" s="54">
        <v>0</v>
      </c>
      <c r="T19" s="37">
        <v>0</v>
      </c>
      <c r="U19" s="55">
        <v>0</v>
      </c>
    </row>
    <row r="20" spans="1:24" s="6" customFormat="1" ht="10.9" customHeight="1">
      <c r="A20" s="8"/>
      <c r="B20" s="52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36"/>
      <c r="R20" s="36"/>
      <c r="S20" s="37"/>
      <c r="T20" s="37"/>
      <c r="U20" s="55"/>
    </row>
    <row r="21" spans="1:24" s="6" customFormat="1" ht="12">
      <c r="A21" s="7" t="s">
        <v>126</v>
      </c>
      <c r="B21" s="47" t="s">
        <v>127</v>
      </c>
      <c r="C21" s="48">
        <v>1505703064</v>
      </c>
      <c r="D21" s="48">
        <v>0</v>
      </c>
      <c r="E21" s="48">
        <v>0</v>
      </c>
      <c r="F21" s="48">
        <v>1505703064</v>
      </c>
      <c r="G21" s="48">
        <v>269405326</v>
      </c>
      <c r="H21" s="48">
        <v>0</v>
      </c>
      <c r="I21" s="48">
        <v>0</v>
      </c>
      <c r="J21" s="48"/>
      <c r="K21" s="48"/>
      <c r="L21" s="48"/>
      <c r="M21" s="48"/>
      <c r="N21" s="48"/>
      <c r="O21" s="48">
        <v>0</v>
      </c>
      <c r="P21" s="48">
        <v>0</v>
      </c>
      <c r="Q21" s="48">
        <v>1505703064</v>
      </c>
      <c r="R21" s="48">
        <v>269405326</v>
      </c>
      <c r="S21" s="48">
        <v>0</v>
      </c>
      <c r="T21" s="48">
        <v>0</v>
      </c>
      <c r="U21" s="50">
        <v>1236297738</v>
      </c>
      <c r="V21" s="5"/>
      <c r="W21" s="5"/>
      <c r="X21" s="5"/>
    </row>
    <row r="22" spans="1:24" s="6" customFormat="1" ht="15" customHeight="1">
      <c r="A22" s="8" t="s">
        <v>129</v>
      </c>
      <c r="B22" s="52" t="s">
        <v>128</v>
      </c>
      <c r="C22" s="53">
        <v>22022389</v>
      </c>
      <c r="D22" s="53"/>
      <c r="E22" s="53"/>
      <c r="F22" s="53">
        <v>22022389</v>
      </c>
      <c r="G22" s="53">
        <v>22022389</v>
      </c>
      <c r="H22" s="53">
        <v>0</v>
      </c>
      <c r="I22" s="53">
        <v>0</v>
      </c>
      <c r="J22" s="53"/>
      <c r="K22" s="53"/>
      <c r="L22" s="53"/>
      <c r="M22" s="43"/>
      <c r="N22" s="53"/>
      <c r="O22" s="53">
        <v>0</v>
      </c>
      <c r="P22" s="53">
        <v>0</v>
      </c>
      <c r="Q22" s="36">
        <v>22022389</v>
      </c>
      <c r="R22" s="36">
        <v>22022389</v>
      </c>
      <c r="S22" s="54">
        <v>0</v>
      </c>
      <c r="T22" s="37">
        <v>0</v>
      </c>
      <c r="U22" s="55">
        <v>0</v>
      </c>
    </row>
    <row r="23" spans="1:24" s="6" customFormat="1" ht="15" customHeight="1">
      <c r="A23" s="8" t="s">
        <v>130</v>
      </c>
      <c r="B23" s="52" t="s">
        <v>131</v>
      </c>
      <c r="C23" s="53">
        <v>1112812115</v>
      </c>
      <c r="D23" s="53"/>
      <c r="E23" s="53"/>
      <c r="F23" s="53">
        <v>1112812115</v>
      </c>
      <c r="G23" s="53">
        <v>225055688</v>
      </c>
      <c r="H23" s="53"/>
      <c r="I23" s="53"/>
      <c r="J23" s="53"/>
      <c r="K23" s="53"/>
      <c r="L23" s="53"/>
      <c r="M23" s="53"/>
      <c r="N23" s="53"/>
      <c r="O23" s="53"/>
      <c r="P23" s="53"/>
      <c r="Q23" s="36">
        <v>1112812115</v>
      </c>
      <c r="R23" s="36">
        <v>225055688</v>
      </c>
      <c r="S23" s="54">
        <v>0</v>
      </c>
      <c r="T23" s="37">
        <v>0</v>
      </c>
      <c r="U23" s="55">
        <v>887756427</v>
      </c>
    </row>
    <row r="24" spans="1:24" s="6" customFormat="1" ht="13.15" customHeight="1">
      <c r="A24" s="8" t="s">
        <v>139</v>
      </c>
      <c r="B24" s="52" t="s">
        <v>132</v>
      </c>
      <c r="C24" s="53">
        <v>101203889</v>
      </c>
      <c r="D24" s="53"/>
      <c r="E24" s="53"/>
      <c r="F24" s="53">
        <v>101203889</v>
      </c>
      <c r="G24" s="53">
        <v>22327249</v>
      </c>
      <c r="H24" s="53"/>
      <c r="I24" s="53"/>
      <c r="J24" s="53"/>
      <c r="K24" s="53"/>
      <c r="L24" s="53"/>
      <c r="M24" s="43"/>
      <c r="N24" s="53"/>
      <c r="O24" s="53"/>
      <c r="P24" s="53"/>
      <c r="Q24" s="36">
        <v>101203889</v>
      </c>
      <c r="R24" s="36">
        <v>22327249</v>
      </c>
      <c r="S24" s="54">
        <v>0</v>
      </c>
      <c r="T24" s="37">
        <v>0</v>
      </c>
      <c r="U24" s="55">
        <v>78876640</v>
      </c>
    </row>
    <row r="25" spans="1:24" s="6" customFormat="1" ht="12">
      <c r="A25" s="8" t="s">
        <v>140</v>
      </c>
      <c r="B25" s="52" t="s">
        <v>9</v>
      </c>
      <c r="C25" s="188">
        <v>269664671</v>
      </c>
      <c r="D25" s="53"/>
      <c r="E25" s="53"/>
      <c r="F25" s="53">
        <v>269664671</v>
      </c>
      <c r="G25" s="53">
        <v>0</v>
      </c>
      <c r="H25" s="53">
        <v>0</v>
      </c>
      <c r="I25" s="53">
        <v>0</v>
      </c>
      <c r="J25" s="53"/>
      <c r="K25" s="53"/>
      <c r="L25" s="53"/>
      <c r="M25" s="43"/>
      <c r="N25" s="53"/>
      <c r="O25" s="53">
        <v>0</v>
      </c>
      <c r="P25" s="53">
        <v>0</v>
      </c>
      <c r="Q25" s="36">
        <v>269664671</v>
      </c>
      <c r="R25" s="36">
        <v>0</v>
      </c>
      <c r="S25" s="54">
        <v>0</v>
      </c>
      <c r="T25" s="37">
        <v>0</v>
      </c>
      <c r="U25" s="55">
        <v>269664671</v>
      </c>
    </row>
    <row r="26" spans="1:24" s="6" customFormat="1" ht="12">
      <c r="A26" s="8"/>
      <c r="B26" s="47"/>
      <c r="C26" s="53"/>
      <c r="D26" s="53"/>
      <c r="E26" s="53"/>
      <c r="F26" s="53"/>
      <c r="G26" s="53" t="s">
        <v>30</v>
      </c>
      <c r="H26" s="53"/>
      <c r="I26" s="53"/>
      <c r="J26" s="53"/>
      <c r="K26" s="53"/>
      <c r="L26" s="53"/>
      <c r="M26" s="43"/>
      <c r="N26" s="53"/>
      <c r="O26" s="53"/>
      <c r="P26" s="53"/>
      <c r="Q26" s="36"/>
      <c r="R26" s="36"/>
      <c r="S26" s="54"/>
      <c r="T26" s="37"/>
      <c r="U26" s="55"/>
    </row>
    <row r="27" spans="1:24" s="6" customFormat="1" ht="12" customHeight="1">
      <c r="A27" s="8" t="s">
        <v>133</v>
      </c>
      <c r="B27" s="47" t="s">
        <v>134</v>
      </c>
      <c r="C27" s="53">
        <v>75594845</v>
      </c>
      <c r="D27" s="53">
        <v>61336</v>
      </c>
      <c r="E27" s="53">
        <v>0</v>
      </c>
      <c r="F27" s="42">
        <v>75656181</v>
      </c>
      <c r="G27" s="42">
        <v>25296758</v>
      </c>
      <c r="H27" s="53">
        <v>0</v>
      </c>
      <c r="I27" s="53">
        <v>0</v>
      </c>
      <c r="J27" s="53">
        <v>0</v>
      </c>
      <c r="K27" s="53">
        <v>0</v>
      </c>
      <c r="L27" s="53">
        <v>0</v>
      </c>
      <c r="M27" s="53">
        <v>0</v>
      </c>
      <c r="N27" s="53">
        <v>0</v>
      </c>
      <c r="O27" s="53">
        <v>0</v>
      </c>
      <c r="P27" s="53">
        <v>0</v>
      </c>
      <c r="Q27" s="42">
        <v>75656181</v>
      </c>
      <c r="R27" s="53">
        <v>25296758</v>
      </c>
      <c r="S27" s="53">
        <v>0</v>
      </c>
      <c r="T27" s="53">
        <v>0</v>
      </c>
      <c r="U27" s="197">
        <v>50359423</v>
      </c>
    </row>
    <row r="28" spans="1:24" s="6" customFormat="1" ht="12" customHeight="1">
      <c r="A28" s="8" t="s">
        <v>137</v>
      </c>
      <c r="B28" s="52" t="s">
        <v>135</v>
      </c>
      <c r="C28" s="53">
        <v>31601075</v>
      </c>
      <c r="D28" s="53">
        <v>61336</v>
      </c>
      <c r="E28" s="53"/>
      <c r="F28" s="53">
        <v>31662411</v>
      </c>
      <c r="G28" s="53">
        <v>25296758</v>
      </c>
      <c r="H28" s="53"/>
      <c r="I28" s="53"/>
      <c r="J28" s="53"/>
      <c r="K28" s="53"/>
      <c r="L28" s="53"/>
      <c r="M28" s="53"/>
      <c r="N28" s="53"/>
      <c r="O28" s="53"/>
      <c r="P28" s="53"/>
      <c r="Q28" s="36">
        <v>31662411</v>
      </c>
      <c r="R28" s="36">
        <v>25296758</v>
      </c>
      <c r="S28" s="37"/>
      <c r="T28" s="37"/>
      <c r="U28" s="55">
        <v>6365653</v>
      </c>
    </row>
    <row r="29" spans="1:24" s="6" customFormat="1" ht="12" customHeight="1">
      <c r="A29" s="8" t="s">
        <v>138</v>
      </c>
      <c r="B29" s="52" t="s">
        <v>136</v>
      </c>
      <c r="C29" s="53">
        <v>43993770</v>
      </c>
      <c r="D29" s="53"/>
      <c r="E29" s="53"/>
      <c r="F29" s="53">
        <v>43993770</v>
      </c>
      <c r="G29" s="53">
        <v>0</v>
      </c>
      <c r="H29" s="53"/>
      <c r="I29" s="53"/>
      <c r="J29" s="53"/>
      <c r="K29" s="53"/>
      <c r="L29" s="53"/>
      <c r="M29" s="53"/>
      <c r="N29" s="53"/>
      <c r="O29" s="53"/>
      <c r="P29" s="53"/>
      <c r="Q29" s="36">
        <v>43993770</v>
      </c>
      <c r="R29" s="36">
        <v>0</v>
      </c>
      <c r="S29" s="37"/>
      <c r="T29" s="37"/>
      <c r="U29" s="55">
        <v>43993770</v>
      </c>
    </row>
    <row r="30" spans="1:24" s="6" customFormat="1" ht="12" customHeight="1">
      <c r="A30" s="8"/>
      <c r="B30" s="52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36"/>
      <c r="R30" s="36"/>
      <c r="S30" s="37"/>
      <c r="T30" s="37"/>
      <c r="U30" s="55"/>
    </row>
    <row r="31" spans="1:24" s="6" customFormat="1" ht="12" customHeight="1">
      <c r="A31" s="132" t="s">
        <v>141</v>
      </c>
      <c r="B31" s="47" t="s">
        <v>134</v>
      </c>
      <c r="C31" s="42">
        <v>0</v>
      </c>
      <c r="D31" s="53">
        <v>0</v>
      </c>
      <c r="E31" s="53">
        <v>0</v>
      </c>
      <c r="F31" s="42">
        <v>0</v>
      </c>
      <c r="G31" s="42">
        <v>0</v>
      </c>
      <c r="H31" s="53">
        <v>0</v>
      </c>
      <c r="I31" s="53">
        <v>0</v>
      </c>
      <c r="J31" s="42">
        <v>18231000</v>
      </c>
      <c r="K31" s="53">
        <v>0</v>
      </c>
      <c r="L31" s="53">
        <v>0</v>
      </c>
      <c r="M31" s="42">
        <v>18231000</v>
      </c>
      <c r="N31" s="42">
        <v>2884000</v>
      </c>
      <c r="O31" s="53">
        <v>0</v>
      </c>
      <c r="P31" s="53">
        <v>0</v>
      </c>
      <c r="Q31" s="42">
        <v>18231000</v>
      </c>
      <c r="R31" s="53">
        <v>2884000</v>
      </c>
      <c r="S31" s="53">
        <v>0</v>
      </c>
      <c r="T31" s="53">
        <v>0</v>
      </c>
      <c r="U31" s="198">
        <v>15347000</v>
      </c>
    </row>
    <row r="32" spans="1:24" s="6" customFormat="1" ht="12" customHeight="1">
      <c r="A32" s="133" t="s">
        <v>142</v>
      </c>
      <c r="B32" s="52" t="s">
        <v>135</v>
      </c>
      <c r="C32" s="53"/>
      <c r="D32" s="53"/>
      <c r="E32" s="53"/>
      <c r="F32" s="53">
        <v>0</v>
      </c>
      <c r="G32" s="53"/>
      <c r="H32" s="53"/>
      <c r="I32" s="53"/>
      <c r="J32" s="53">
        <v>2884000</v>
      </c>
      <c r="K32" s="53">
        <v>0</v>
      </c>
      <c r="L32" s="53">
        <v>0</v>
      </c>
      <c r="M32" s="134">
        <v>2884000</v>
      </c>
      <c r="N32" s="53">
        <v>2884000</v>
      </c>
      <c r="O32" s="53"/>
      <c r="P32" s="53"/>
      <c r="Q32" s="36">
        <v>2884000</v>
      </c>
      <c r="R32" s="36">
        <v>2884000</v>
      </c>
      <c r="S32" s="37"/>
      <c r="T32" s="37"/>
      <c r="U32" s="55">
        <v>0</v>
      </c>
    </row>
    <row r="33" spans="1:24" s="6" customFormat="1" ht="12" customHeight="1">
      <c r="A33" s="133" t="s">
        <v>143</v>
      </c>
      <c r="B33" s="52" t="s">
        <v>144</v>
      </c>
      <c r="C33" s="53"/>
      <c r="D33" s="53"/>
      <c r="E33" s="53"/>
      <c r="F33" s="53">
        <v>0</v>
      </c>
      <c r="G33" s="53"/>
      <c r="H33" s="53"/>
      <c r="I33" s="53"/>
      <c r="J33" s="53">
        <v>15347000</v>
      </c>
      <c r="K33" s="53"/>
      <c r="L33" s="53"/>
      <c r="M33" s="134">
        <v>15347000</v>
      </c>
      <c r="N33" s="53">
        <v>0</v>
      </c>
      <c r="O33" s="53"/>
      <c r="P33" s="53"/>
      <c r="Q33" s="36">
        <v>15347000</v>
      </c>
      <c r="R33" s="36">
        <v>0</v>
      </c>
      <c r="S33" s="54">
        <v>0</v>
      </c>
      <c r="T33" s="37">
        <v>0</v>
      </c>
      <c r="U33" s="55">
        <v>15347000</v>
      </c>
    </row>
    <row r="34" spans="1:24" s="6" customFormat="1" ht="12">
      <c r="A34" s="8"/>
      <c r="B34" s="51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36"/>
      <c r="R34" s="36"/>
      <c r="S34" s="37"/>
      <c r="T34" s="37"/>
      <c r="U34" s="55">
        <v>0</v>
      </c>
      <c r="V34" s="5"/>
      <c r="W34" s="5"/>
      <c r="X34" s="5"/>
    </row>
    <row r="35" spans="1:24" ht="18.600000000000001" customHeight="1">
      <c r="A35" s="20"/>
      <c r="B35" s="56" t="s">
        <v>10</v>
      </c>
      <c r="C35" s="57">
        <v>15815968581</v>
      </c>
      <c r="D35" s="57">
        <v>712861775</v>
      </c>
      <c r="E35" s="57">
        <v>126849152</v>
      </c>
      <c r="F35" s="57">
        <v>16401981204</v>
      </c>
      <c r="G35" s="57">
        <v>8828293779</v>
      </c>
      <c r="H35" s="57">
        <v>0</v>
      </c>
      <c r="I35" s="57">
        <v>0</v>
      </c>
      <c r="J35" s="57">
        <v>4768431000</v>
      </c>
      <c r="K35" s="57">
        <v>0</v>
      </c>
      <c r="L35" s="57">
        <v>0</v>
      </c>
      <c r="M35" s="57">
        <v>4768431000</v>
      </c>
      <c r="N35" s="57">
        <v>2311588604</v>
      </c>
      <c r="O35" s="57">
        <v>0</v>
      </c>
      <c r="P35" s="57">
        <v>0</v>
      </c>
      <c r="Q35" s="57">
        <v>21170412204</v>
      </c>
      <c r="R35" s="57">
        <v>11139882383</v>
      </c>
      <c r="S35" s="57">
        <v>0</v>
      </c>
      <c r="T35" s="57">
        <v>0</v>
      </c>
      <c r="U35" s="199">
        <v>10030529821</v>
      </c>
    </row>
    <row r="36" spans="1:24" s="6" customFormat="1" ht="12">
      <c r="A36" s="9"/>
      <c r="B36" s="52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7"/>
      <c r="T36" s="37"/>
      <c r="U36" s="55"/>
    </row>
    <row r="37" spans="1:24" s="6" customFormat="1" ht="12">
      <c r="A37" s="9"/>
      <c r="B37" s="52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7"/>
      <c r="T37" s="37"/>
      <c r="U37" s="55"/>
    </row>
    <row r="38" spans="1:24" s="19" customFormat="1" ht="19.149999999999999" customHeight="1">
      <c r="A38" s="26"/>
      <c r="B38" s="58" t="s">
        <v>29</v>
      </c>
      <c r="C38" s="59">
        <v>33660026808</v>
      </c>
      <c r="D38" s="59">
        <v>15214671782.860001</v>
      </c>
      <c r="E38" s="59">
        <v>3682429906.27</v>
      </c>
      <c r="F38" s="59">
        <v>45192268684.590004</v>
      </c>
      <c r="G38" s="59">
        <v>22769457040</v>
      </c>
      <c r="H38" s="59" t="e">
        <v>#REF!</v>
      </c>
      <c r="I38" s="59" t="e">
        <v>#REF!</v>
      </c>
      <c r="J38" s="59">
        <v>0</v>
      </c>
      <c r="K38" s="59">
        <v>0</v>
      </c>
      <c r="L38" s="59"/>
      <c r="M38" s="59">
        <v>0</v>
      </c>
      <c r="N38" s="59">
        <v>0</v>
      </c>
      <c r="O38" s="59" t="e">
        <v>#REF!</v>
      </c>
      <c r="P38" s="59" t="e">
        <v>#REF!</v>
      </c>
      <c r="Q38" s="59">
        <v>45192268684.590004</v>
      </c>
      <c r="R38" s="59">
        <v>22769457040</v>
      </c>
      <c r="S38" s="59" t="e">
        <v>#REF!</v>
      </c>
      <c r="T38" s="59" t="e">
        <v>#REF!</v>
      </c>
      <c r="U38" s="128">
        <v>22172811644.590004</v>
      </c>
    </row>
    <row r="39" spans="1:24" s="6" customFormat="1" ht="12">
      <c r="A39" s="9"/>
      <c r="B39" s="47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7"/>
      <c r="T39" s="37"/>
      <c r="U39" s="55"/>
      <c r="V39" s="5"/>
      <c r="W39" s="5"/>
    </row>
    <row r="40" spans="1:24" s="32" customFormat="1" ht="12">
      <c r="A40" s="33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7"/>
      <c r="T40" s="37"/>
      <c r="U40" s="55"/>
      <c r="V40" s="5"/>
      <c r="W40" s="5"/>
    </row>
    <row r="41" spans="1:24" s="32" customFormat="1" ht="27" customHeight="1">
      <c r="A41" s="31"/>
      <c r="B41" s="60" t="s">
        <v>36</v>
      </c>
      <c r="C41" s="61">
        <v>33660026808</v>
      </c>
      <c r="D41" s="61">
        <v>15214671782.860001</v>
      </c>
      <c r="E41" s="61">
        <v>3682429906.27</v>
      </c>
      <c r="F41" s="61">
        <v>45192268684.590004</v>
      </c>
      <c r="G41" s="61">
        <v>22769457040</v>
      </c>
      <c r="H41" s="101">
        <v>0</v>
      </c>
      <c r="I41" s="101">
        <v>0</v>
      </c>
      <c r="J41" s="61">
        <v>0</v>
      </c>
      <c r="K41" s="61">
        <v>0</v>
      </c>
      <c r="L41" s="61">
        <v>0</v>
      </c>
      <c r="M41" s="61">
        <v>0</v>
      </c>
      <c r="N41" s="61">
        <v>0</v>
      </c>
      <c r="O41" s="61">
        <v>0</v>
      </c>
      <c r="P41" s="61">
        <v>0</v>
      </c>
      <c r="Q41" s="61">
        <v>45192268684.590004</v>
      </c>
      <c r="R41" s="61">
        <v>22769457040</v>
      </c>
      <c r="S41" s="61">
        <v>0</v>
      </c>
      <c r="T41" s="61">
        <v>0</v>
      </c>
      <c r="U41" s="62">
        <v>22172811644.590004</v>
      </c>
      <c r="V41" s="5"/>
      <c r="W41" s="5"/>
    </row>
    <row r="42" spans="1:24" s="32" customFormat="1" ht="13.15" customHeight="1">
      <c r="A42" s="33"/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7"/>
      <c r="T42" s="37"/>
      <c r="U42" s="38"/>
      <c r="V42" s="5"/>
      <c r="W42" s="5"/>
    </row>
    <row r="43" spans="1:24" s="32" customFormat="1" ht="16.5" customHeight="1">
      <c r="A43" s="31"/>
      <c r="B43" s="34" t="s">
        <v>37</v>
      </c>
      <c r="C43" s="101">
        <v>600000000</v>
      </c>
      <c r="D43" s="101">
        <v>520000000</v>
      </c>
      <c r="E43" s="101">
        <v>0</v>
      </c>
      <c r="F43" s="101">
        <v>1120000000</v>
      </c>
      <c r="G43" s="101">
        <v>422324857</v>
      </c>
      <c r="H43" s="101">
        <v>0</v>
      </c>
      <c r="I43" s="101">
        <v>0</v>
      </c>
      <c r="J43" s="101">
        <v>0</v>
      </c>
      <c r="K43" s="101">
        <v>0</v>
      </c>
      <c r="L43" s="101">
        <v>0</v>
      </c>
      <c r="M43" s="101">
        <v>0</v>
      </c>
      <c r="N43" s="101">
        <v>0</v>
      </c>
      <c r="O43" s="101">
        <v>0</v>
      </c>
      <c r="P43" s="101">
        <v>0</v>
      </c>
      <c r="Q43" s="61">
        <v>1120000000</v>
      </c>
      <c r="R43" s="61">
        <v>422324857</v>
      </c>
      <c r="S43" s="61">
        <v>0</v>
      </c>
      <c r="T43" s="61">
        <v>0</v>
      </c>
      <c r="U43" s="62">
        <v>697675143</v>
      </c>
      <c r="V43" s="5"/>
      <c r="W43" s="5"/>
    </row>
    <row r="44" spans="1:24" s="32" customFormat="1" ht="27" customHeight="1">
      <c r="A44" s="33" t="s">
        <v>40</v>
      </c>
      <c r="B44" s="35" t="s">
        <v>89</v>
      </c>
      <c r="C44" s="36">
        <v>500000000</v>
      </c>
      <c r="D44" s="36"/>
      <c r="E44" s="36"/>
      <c r="F44" s="36">
        <v>500000000</v>
      </c>
      <c r="G44" s="36">
        <v>397824857</v>
      </c>
      <c r="H44" s="36"/>
      <c r="I44" s="36"/>
      <c r="J44" s="36"/>
      <c r="K44" s="36"/>
      <c r="L44" s="36"/>
      <c r="M44" s="36"/>
      <c r="N44" s="36"/>
      <c r="O44" s="36"/>
      <c r="P44" s="36"/>
      <c r="Q44" s="36">
        <v>500000000</v>
      </c>
      <c r="R44" s="36">
        <v>397824857</v>
      </c>
      <c r="S44" s="37"/>
      <c r="T44" s="37"/>
      <c r="U44" s="38">
        <v>102175143</v>
      </c>
      <c r="V44" s="5"/>
      <c r="W44" s="5"/>
    </row>
    <row r="45" spans="1:24" s="32" customFormat="1" ht="27" customHeight="1">
      <c r="A45" s="33" t="s">
        <v>278</v>
      </c>
      <c r="B45" s="35" t="s">
        <v>89</v>
      </c>
      <c r="C45" s="36"/>
      <c r="D45" s="36">
        <v>300000000</v>
      </c>
      <c r="E45" s="36"/>
      <c r="F45" s="36">
        <v>300000000</v>
      </c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>
        <v>300000000</v>
      </c>
      <c r="R45" s="36">
        <v>0</v>
      </c>
      <c r="S45" s="37"/>
      <c r="T45" s="37"/>
      <c r="U45" s="38">
        <v>300000000</v>
      </c>
      <c r="V45" s="5"/>
      <c r="W45" s="5"/>
    </row>
    <row r="46" spans="1:24" s="32" customFormat="1" ht="25.5" customHeight="1">
      <c r="A46" s="33" t="s">
        <v>41</v>
      </c>
      <c r="B46" s="35" t="s">
        <v>38</v>
      </c>
      <c r="C46" s="36">
        <v>100000000</v>
      </c>
      <c r="D46" s="36"/>
      <c r="E46" s="36"/>
      <c r="F46" s="36">
        <v>100000000</v>
      </c>
      <c r="G46" s="36">
        <v>24500000</v>
      </c>
      <c r="H46" s="36"/>
      <c r="I46" s="36"/>
      <c r="J46" s="36"/>
      <c r="K46" s="36"/>
      <c r="L46" s="36"/>
      <c r="M46" s="36"/>
      <c r="N46" s="36"/>
      <c r="O46" s="36"/>
      <c r="P46" s="36"/>
      <c r="Q46" s="36">
        <v>100000000</v>
      </c>
      <c r="R46" s="36">
        <v>24500000</v>
      </c>
      <c r="S46" s="37"/>
      <c r="T46" s="37"/>
      <c r="U46" s="38">
        <v>75500000</v>
      </c>
      <c r="V46" s="5"/>
      <c r="W46" s="5"/>
    </row>
    <row r="47" spans="1:24" s="32" customFormat="1" ht="25.5" customHeight="1">
      <c r="A47" s="33" t="s">
        <v>279</v>
      </c>
      <c r="B47" s="35" t="s">
        <v>38</v>
      </c>
      <c r="C47" s="36"/>
      <c r="D47" s="36">
        <v>220000000</v>
      </c>
      <c r="E47" s="36"/>
      <c r="F47" s="36">
        <v>220000000</v>
      </c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>
        <v>220000000</v>
      </c>
      <c r="R47" s="36">
        <v>0</v>
      </c>
      <c r="S47" s="37"/>
      <c r="T47" s="37"/>
      <c r="U47" s="38">
        <v>220000000</v>
      </c>
      <c r="V47" s="5"/>
      <c r="W47" s="5"/>
    </row>
    <row r="48" spans="1:24" s="32" customFormat="1" ht="13.15" customHeight="1">
      <c r="A48" s="33"/>
      <c r="B48" s="35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7"/>
      <c r="T48" s="37"/>
      <c r="U48" s="38"/>
      <c r="V48" s="5"/>
      <c r="W48" s="5"/>
    </row>
    <row r="49" spans="1:23" s="32" customFormat="1" ht="36" customHeight="1">
      <c r="A49" s="31"/>
      <c r="B49" s="34" t="s">
        <v>39</v>
      </c>
      <c r="C49" s="101">
        <v>3280037467</v>
      </c>
      <c r="D49" s="101">
        <v>1805000000</v>
      </c>
      <c r="E49" s="101">
        <v>0</v>
      </c>
      <c r="F49" s="101">
        <v>5085037467</v>
      </c>
      <c r="G49" s="101">
        <v>2575355574</v>
      </c>
      <c r="H49" s="101">
        <v>0</v>
      </c>
      <c r="I49" s="101">
        <v>0</v>
      </c>
      <c r="J49" s="101">
        <v>0</v>
      </c>
      <c r="K49" s="101">
        <v>0</v>
      </c>
      <c r="L49" s="101">
        <v>0</v>
      </c>
      <c r="M49" s="101">
        <v>0</v>
      </c>
      <c r="N49" s="101">
        <v>0</v>
      </c>
      <c r="O49" s="101">
        <v>0</v>
      </c>
      <c r="P49" s="101">
        <v>0</v>
      </c>
      <c r="Q49" s="61">
        <v>5085037467</v>
      </c>
      <c r="R49" s="61">
        <v>2575355574</v>
      </c>
      <c r="S49" s="61">
        <v>0</v>
      </c>
      <c r="T49" s="61">
        <v>0</v>
      </c>
      <c r="U49" s="62">
        <v>2509681893</v>
      </c>
      <c r="V49" s="5"/>
      <c r="W49" s="5"/>
    </row>
    <row r="50" spans="1:23" s="32" customFormat="1" ht="23.25" customHeight="1">
      <c r="A50" s="33" t="s">
        <v>50</v>
      </c>
      <c r="B50" s="35" t="s">
        <v>45</v>
      </c>
      <c r="C50" s="36">
        <v>120000000</v>
      </c>
      <c r="D50" s="36"/>
      <c r="E50" s="36"/>
      <c r="F50" s="36">
        <v>120000000</v>
      </c>
      <c r="G50" s="36">
        <v>86400000</v>
      </c>
      <c r="H50" s="36"/>
      <c r="I50" s="36"/>
      <c r="J50" s="36"/>
      <c r="K50" s="36"/>
      <c r="L50" s="36"/>
      <c r="M50" s="36"/>
      <c r="N50" s="36"/>
      <c r="O50" s="36"/>
      <c r="P50" s="36"/>
      <c r="Q50" s="36">
        <v>120000000</v>
      </c>
      <c r="R50" s="36">
        <v>86400000</v>
      </c>
      <c r="S50" s="37"/>
      <c r="T50" s="37"/>
      <c r="U50" s="38">
        <v>33600000</v>
      </c>
      <c r="V50" s="5"/>
      <c r="W50" s="5"/>
    </row>
    <row r="51" spans="1:23" s="32" customFormat="1" ht="23.25" customHeight="1">
      <c r="A51" s="33" t="s">
        <v>284</v>
      </c>
      <c r="B51" s="35" t="s">
        <v>45</v>
      </c>
      <c r="C51" s="36"/>
      <c r="D51" s="36">
        <v>55000000</v>
      </c>
      <c r="E51" s="36"/>
      <c r="F51" s="36">
        <v>55000000</v>
      </c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>
        <v>55000000</v>
      </c>
      <c r="R51" s="36">
        <v>0</v>
      </c>
      <c r="S51" s="37"/>
      <c r="T51" s="37"/>
      <c r="U51" s="38">
        <v>55000000</v>
      </c>
      <c r="V51" s="5"/>
      <c r="W51" s="5"/>
    </row>
    <row r="52" spans="1:23" s="32" customFormat="1" ht="39.75" customHeight="1">
      <c r="A52" s="33" t="s">
        <v>51</v>
      </c>
      <c r="B52" s="35" t="s">
        <v>42</v>
      </c>
      <c r="C52" s="36">
        <v>660000000</v>
      </c>
      <c r="D52" s="36"/>
      <c r="E52" s="36"/>
      <c r="F52" s="36">
        <v>660000000</v>
      </c>
      <c r="G52" s="36">
        <v>503250000</v>
      </c>
      <c r="H52" s="36"/>
      <c r="I52" s="36"/>
      <c r="J52" s="36"/>
      <c r="K52" s="36"/>
      <c r="L52" s="36"/>
      <c r="M52" s="36"/>
      <c r="N52" s="36"/>
      <c r="O52" s="36"/>
      <c r="P52" s="36"/>
      <c r="Q52" s="36">
        <v>660000000</v>
      </c>
      <c r="R52" s="36">
        <v>503250000</v>
      </c>
      <c r="S52" s="37"/>
      <c r="T52" s="37"/>
      <c r="U52" s="38">
        <v>156750000</v>
      </c>
      <c r="V52" s="5"/>
      <c r="W52" s="5"/>
    </row>
    <row r="53" spans="1:23" s="32" customFormat="1" ht="39" customHeight="1">
      <c r="A53" s="33" t="s">
        <v>52</v>
      </c>
      <c r="B53" s="35" t="s">
        <v>46</v>
      </c>
      <c r="C53" s="36">
        <v>30000000</v>
      </c>
      <c r="D53" s="36"/>
      <c r="E53" s="36"/>
      <c r="F53" s="36">
        <v>30000000</v>
      </c>
      <c r="G53" s="36">
        <v>0</v>
      </c>
      <c r="H53" s="36"/>
      <c r="I53" s="36"/>
      <c r="J53" s="36"/>
      <c r="K53" s="36"/>
      <c r="L53" s="36"/>
      <c r="M53" s="36"/>
      <c r="N53" s="36"/>
      <c r="O53" s="36"/>
      <c r="P53" s="36"/>
      <c r="Q53" s="36">
        <v>30000000</v>
      </c>
      <c r="R53" s="36">
        <v>0</v>
      </c>
      <c r="S53" s="37"/>
      <c r="T53" s="37"/>
      <c r="U53" s="38">
        <v>30000000</v>
      </c>
      <c r="V53" s="5"/>
      <c r="W53" s="5"/>
    </row>
    <row r="54" spans="1:23" s="32" customFormat="1" ht="25.5" customHeight="1">
      <c r="A54" s="33" t="s">
        <v>53</v>
      </c>
      <c r="B54" s="35" t="s">
        <v>43</v>
      </c>
      <c r="C54" s="36">
        <v>1691570897</v>
      </c>
      <c r="D54" s="36"/>
      <c r="E54" s="36"/>
      <c r="F54" s="36">
        <v>1691570897</v>
      </c>
      <c r="G54" s="36">
        <v>1579901702</v>
      </c>
      <c r="H54" s="36"/>
      <c r="I54" s="36"/>
      <c r="J54" s="36"/>
      <c r="K54" s="36"/>
      <c r="L54" s="36"/>
      <c r="M54" s="36"/>
      <c r="N54" s="36"/>
      <c r="O54" s="36"/>
      <c r="P54" s="36"/>
      <c r="Q54" s="36">
        <v>1691570897</v>
      </c>
      <c r="R54" s="36">
        <v>1579901702</v>
      </c>
      <c r="S54" s="37"/>
      <c r="T54" s="37"/>
      <c r="U54" s="38">
        <v>111669195</v>
      </c>
      <c r="V54" s="5"/>
      <c r="W54" s="5"/>
    </row>
    <row r="55" spans="1:23" s="32" customFormat="1" ht="25.5" customHeight="1">
      <c r="A55" s="33" t="s">
        <v>283</v>
      </c>
      <c r="B55" s="35" t="s">
        <v>43</v>
      </c>
      <c r="C55" s="36"/>
      <c r="D55" s="36">
        <v>1500000000</v>
      </c>
      <c r="E55" s="36"/>
      <c r="F55" s="36">
        <v>1500000000</v>
      </c>
      <c r="G55" s="36">
        <v>79548350</v>
      </c>
      <c r="H55" s="36"/>
      <c r="I55" s="36"/>
      <c r="J55" s="36"/>
      <c r="K55" s="36"/>
      <c r="L55" s="36"/>
      <c r="M55" s="36"/>
      <c r="N55" s="36"/>
      <c r="O55" s="36"/>
      <c r="P55" s="36"/>
      <c r="Q55" s="36">
        <v>1500000000</v>
      </c>
      <c r="R55" s="36">
        <v>79548350</v>
      </c>
      <c r="S55" s="37"/>
      <c r="T55" s="37"/>
      <c r="U55" s="38">
        <v>1420451650</v>
      </c>
      <c r="V55" s="5"/>
      <c r="W55" s="5"/>
    </row>
    <row r="56" spans="1:23" s="32" customFormat="1" ht="25.5" customHeight="1">
      <c r="A56" s="33" t="s">
        <v>98</v>
      </c>
      <c r="B56" s="35" t="s">
        <v>99</v>
      </c>
      <c r="C56" s="36">
        <v>55000000</v>
      </c>
      <c r="D56" s="36"/>
      <c r="E56" s="36"/>
      <c r="F56" s="36">
        <v>55000000</v>
      </c>
      <c r="G56" s="36">
        <v>0</v>
      </c>
      <c r="H56" s="36"/>
      <c r="I56" s="36"/>
      <c r="J56" s="36"/>
      <c r="K56" s="36"/>
      <c r="L56" s="36"/>
      <c r="M56" s="36"/>
      <c r="N56" s="36"/>
      <c r="O56" s="36"/>
      <c r="P56" s="36"/>
      <c r="Q56" s="36">
        <v>55000000</v>
      </c>
      <c r="R56" s="36">
        <v>0</v>
      </c>
      <c r="S56" s="37"/>
      <c r="T56" s="37"/>
      <c r="U56" s="38">
        <v>55000000</v>
      </c>
      <c r="V56" s="5"/>
      <c r="W56" s="5"/>
    </row>
    <row r="57" spans="1:23" s="32" customFormat="1" ht="21.75" customHeight="1">
      <c r="A57" s="33" t="s">
        <v>54</v>
      </c>
      <c r="B57" s="35" t="s">
        <v>44</v>
      </c>
      <c r="C57" s="36">
        <v>723466570</v>
      </c>
      <c r="D57" s="36"/>
      <c r="E57" s="36"/>
      <c r="F57" s="36">
        <v>723466570</v>
      </c>
      <c r="G57" s="36">
        <v>326255522</v>
      </c>
      <c r="H57" s="36"/>
      <c r="I57" s="36"/>
      <c r="J57" s="36"/>
      <c r="K57" s="36"/>
      <c r="L57" s="36"/>
      <c r="M57" s="36"/>
      <c r="N57" s="36"/>
      <c r="O57" s="36"/>
      <c r="P57" s="36"/>
      <c r="Q57" s="36">
        <v>723466570</v>
      </c>
      <c r="R57" s="36">
        <v>326255522</v>
      </c>
      <c r="S57" s="37"/>
      <c r="T57" s="37"/>
      <c r="U57" s="38">
        <v>397211048</v>
      </c>
      <c r="V57" s="5"/>
      <c r="W57" s="5"/>
    </row>
    <row r="58" spans="1:23" s="32" customFormat="1" ht="21.75" customHeight="1">
      <c r="A58" s="33" t="s">
        <v>285</v>
      </c>
      <c r="B58" s="35" t="s">
        <v>44</v>
      </c>
      <c r="C58" s="36"/>
      <c r="D58" s="36">
        <v>250000000</v>
      </c>
      <c r="E58" s="36"/>
      <c r="F58" s="36">
        <v>250000000</v>
      </c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>
        <v>250000000</v>
      </c>
      <c r="R58" s="36">
        <v>0</v>
      </c>
      <c r="S58" s="37"/>
      <c r="T58" s="37"/>
      <c r="U58" s="38">
        <v>250000000</v>
      </c>
      <c r="V58" s="5"/>
      <c r="W58" s="5"/>
    </row>
    <row r="59" spans="1:23" s="32" customFormat="1" ht="13.15" customHeight="1">
      <c r="A59" s="33"/>
      <c r="B59" s="35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7"/>
      <c r="T59" s="37"/>
      <c r="U59" s="38"/>
      <c r="V59" s="5"/>
      <c r="W59" s="5"/>
    </row>
    <row r="60" spans="1:23" s="32" customFormat="1" ht="36" customHeight="1">
      <c r="A60" s="31"/>
      <c r="B60" s="34" t="s">
        <v>82</v>
      </c>
      <c r="C60" s="101">
        <v>15428111154</v>
      </c>
      <c r="D60" s="101">
        <v>3124879677.2900004</v>
      </c>
      <c r="E60" s="101">
        <v>1928714084.53</v>
      </c>
      <c r="F60" s="101">
        <v>16624276746.76</v>
      </c>
      <c r="G60" s="101">
        <v>12998522718</v>
      </c>
      <c r="H60" s="101">
        <v>0</v>
      </c>
      <c r="I60" s="101">
        <v>0</v>
      </c>
      <c r="J60" s="101">
        <v>0</v>
      </c>
      <c r="K60" s="101">
        <v>0</v>
      </c>
      <c r="L60" s="101">
        <v>0</v>
      </c>
      <c r="M60" s="101">
        <v>0</v>
      </c>
      <c r="N60" s="101">
        <v>0</v>
      </c>
      <c r="O60" s="101">
        <v>0</v>
      </c>
      <c r="P60" s="101">
        <v>0</v>
      </c>
      <c r="Q60" s="61">
        <v>16624276746.76</v>
      </c>
      <c r="R60" s="61">
        <v>12998522718</v>
      </c>
      <c r="S60" s="61">
        <v>0</v>
      </c>
      <c r="T60" s="61">
        <v>0</v>
      </c>
      <c r="U60" s="62">
        <v>3625754028.7600007</v>
      </c>
      <c r="V60" s="5"/>
      <c r="W60" s="5"/>
    </row>
    <row r="61" spans="1:23" s="32" customFormat="1" ht="23.25" customHeight="1">
      <c r="A61" s="33" t="s">
        <v>55</v>
      </c>
      <c r="B61" s="35" t="s">
        <v>60</v>
      </c>
      <c r="C61" s="36">
        <v>2274677977</v>
      </c>
      <c r="D61" s="36"/>
      <c r="E61" s="36"/>
      <c r="F61" s="36">
        <v>2274677977</v>
      </c>
      <c r="G61" s="36">
        <v>0</v>
      </c>
      <c r="H61" s="36"/>
      <c r="I61" s="36"/>
      <c r="J61" s="36"/>
      <c r="K61" s="36"/>
      <c r="L61" s="36"/>
      <c r="M61" s="36"/>
      <c r="N61" s="36"/>
      <c r="O61" s="36"/>
      <c r="P61" s="36"/>
      <c r="Q61" s="36">
        <v>2274677977</v>
      </c>
      <c r="R61" s="36">
        <v>0</v>
      </c>
      <c r="S61" s="37"/>
      <c r="T61" s="37"/>
      <c r="U61" s="38">
        <v>2274677977</v>
      </c>
      <c r="V61" s="5"/>
      <c r="W61" s="5"/>
    </row>
    <row r="62" spans="1:23" s="32" customFormat="1" ht="23.25" customHeight="1">
      <c r="A62" s="33" t="s">
        <v>286</v>
      </c>
      <c r="B62" s="35" t="s">
        <v>60</v>
      </c>
      <c r="C62" s="36"/>
      <c r="D62" s="36">
        <v>2937209867.2600002</v>
      </c>
      <c r="E62" s="36">
        <v>1782715822.53</v>
      </c>
      <c r="F62" s="36">
        <v>1154494044.7300003</v>
      </c>
      <c r="G62" s="36">
        <v>0</v>
      </c>
      <c r="H62" s="36"/>
      <c r="I62" s="36"/>
      <c r="J62" s="36"/>
      <c r="K62" s="36"/>
      <c r="L62" s="36"/>
      <c r="M62" s="36"/>
      <c r="N62" s="36"/>
      <c r="O62" s="36"/>
      <c r="P62" s="36"/>
      <c r="Q62" s="36">
        <v>1154494044.7300003</v>
      </c>
      <c r="R62" s="36">
        <v>0</v>
      </c>
      <c r="S62" s="37"/>
      <c r="T62" s="37"/>
      <c r="U62" s="38">
        <v>1154494044.7300003</v>
      </c>
      <c r="V62" s="5"/>
      <c r="W62" s="5"/>
    </row>
    <row r="63" spans="1:23" s="32" customFormat="1" ht="22.5" customHeight="1">
      <c r="A63" s="33" t="s">
        <v>56</v>
      </c>
      <c r="B63" s="35" t="s">
        <v>47</v>
      </c>
      <c r="C63" s="36">
        <v>400000000</v>
      </c>
      <c r="D63" s="36"/>
      <c r="E63" s="36"/>
      <c r="F63" s="36">
        <v>400000000</v>
      </c>
      <c r="G63" s="36">
        <v>352438212</v>
      </c>
      <c r="H63" s="36"/>
      <c r="I63" s="36"/>
      <c r="J63" s="36"/>
      <c r="K63" s="36"/>
      <c r="L63" s="36"/>
      <c r="M63" s="36"/>
      <c r="N63" s="36"/>
      <c r="O63" s="36"/>
      <c r="P63" s="36"/>
      <c r="Q63" s="36">
        <v>400000000</v>
      </c>
      <c r="R63" s="36">
        <v>352438212</v>
      </c>
      <c r="S63" s="37"/>
      <c r="T63" s="37"/>
      <c r="U63" s="38">
        <v>47561788</v>
      </c>
      <c r="V63" s="5"/>
      <c r="W63" s="5"/>
    </row>
    <row r="64" spans="1:23" s="32" customFormat="1" ht="22.5" customHeight="1">
      <c r="A64" s="33" t="s">
        <v>287</v>
      </c>
      <c r="B64" s="35" t="s">
        <v>47</v>
      </c>
      <c r="C64" s="36"/>
      <c r="D64" s="36">
        <v>105000000</v>
      </c>
      <c r="E64" s="36"/>
      <c r="F64" s="36">
        <v>105000000</v>
      </c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>
        <v>105000000</v>
      </c>
      <c r="R64" s="36">
        <v>0</v>
      </c>
      <c r="S64" s="37"/>
      <c r="T64" s="37"/>
      <c r="U64" s="38">
        <v>105000000</v>
      </c>
      <c r="V64" s="5"/>
      <c r="W64" s="5"/>
    </row>
    <row r="65" spans="1:23" s="32" customFormat="1" ht="27.75" customHeight="1">
      <c r="A65" s="33" t="s">
        <v>57</v>
      </c>
      <c r="B65" s="35" t="s">
        <v>58</v>
      </c>
      <c r="C65" s="36">
        <v>12723433177</v>
      </c>
      <c r="D65" s="36"/>
      <c r="E65" s="36">
        <v>55998262</v>
      </c>
      <c r="F65" s="36">
        <v>12667434915</v>
      </c>
      <c r="G65" s="36">
        <v>12625084506</v>
      </c>
      <c r="H65" s="36"/>
      <c r="I65" s="36"/>
      <c r="J65" s="36"/>
      <c r="K65" s="36"/>
      <c r="L65" s="36"/>
      <c r="M65" s="36"/>
      <c r="N65" s="36"/>
      <c r="O65" s="36"/>
      <c r="P65" s="36"/>
      <c r="Q65" s="36">
        <v>12667434915</v>
      </c>
      <c r="R65" s="36">
        <v>12625084506</v>
      </c>
      <c r="S65" s="37"/>
      <c r="T65" s="37"/>
      <c r="U65" s="38">
        <v>42350409</v>
      </c>
      <c r="V65" s="5"/>
      <c r="W65" s="5"/>
    </row>
    <row r="66" spans="1:23" s="32" customFormat="1" ht="36">
      <c r="A66" s="33" t="s">
        <v>59</v>
      </c>
      <c r="B66" s="35" t="s">
        <v>306</v>
      </c>
      <c r="C66" s="36">
        <v>30000000</v>
      </c>
      <c r="D66" s="36"/>
      <c r="E66" s="36">
        <v>7330189.9699999997</v>
      </c>
      <c r="F66" s="36">
        <v>22669810.030000001</v>
      </c>
      <c r="G66" s="36">
        <v>21000000</v>
      </c>
      <c r="H66" s="36"/>
      <c r="I66" s="36"/>
      <c r="J66" s="36"/>
      <c r="K66" s="36"/>
      <c r="L66" s="36"/>
      <c r="M66" s="36"/>
      <c r="N66" s="36"/>
      <c r="O66" s="36"/>
      <c r="P66" s="36"/>
      <c r="Q66" s="36">
        <v>22669810.030000001</v>
      </c>
      <c r="R66" s="36">
        <v>21000000</v>
      </c>
      <c r="S66" s="37"/>
      <c r="T66" s="37"/>
      <c r="U66" s="38">
        <v>1669810.0300000012</v>
      </c>
      <c r="V66" s="5"/>
      <c r="W66" s="5"/>
    </row>
    <row r="67" spans="1:23" s="32" customFormat="1" ht="43.5" customHeight="1">
      <c r="A67" s="33" t="s">
        <v>288</v>
      </c>
      <c r="B67" s="35" t="s">
        <v>306</v>
      </c>
      <c r="C67" s="36"/>
      <c r="D67" s="36">
        <v>82669810.030000001</v>
      </c>
      <c r="E67" s="36">
        <v>82669810.030000001</v>
      </c>
      <c r="F67" s="36">
        <v>0</v>
      </c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>
        <v>0</v>
      </c>
      <c r="R67" s="36">
        <v>0</v>
      </c>
      <c r="S67" s="37"/>
      <c r="T67" s="37"/>
      <c r="U67" s="38">
        <v>0</v>
      </c>
      <c r="V67" s="5"/>
      <c r="W67" s="5"/>
    </row>
    <row r="68" spans="1:23" s="32" customFormat="1" ht="13.15" customHeight="1">
      <c r="A68" s="33"/>
      <c r="B68" s="35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7"/>
      <c r="T68" s="37"/>
      <c r="U68" s="38"/>
      <c r="V68" s="5"/>
      <c r="W68" s="5"/>
    </row>
    <row r="69" spans="1:23" s="32" customFormat="1" ht="24" customHeight="1">
      <c r="A69" s="31"/>
      <c r="B69" s="34" t="s">
        <v>14</v>
      </c>
      <c r="C69" s="101">
        <v>6362667983</v>
      </c>
      <c r="D69" s="101">
        <v>3880474894.1100001</v>
      </c>
      <c r="E69" s="101">
        <v>1713715821.74</v>
      </c>
      <c r="F69" s="101">
        <v>8529427055.3699999</v>
      </c>
      <c r="G69" s="101">
        <v>200681564</v>
      </c>
      <c r="H69" s="101">
        <v>0</v>
      </c>
      <c r="I69" s="101">
        <v>0</v>
      </c>
      <c r="J69" s="101">
        <v>0</v>
      </c>
      <c r="K69" s="101">
        <v>0</v>
      </c>
      <c r="L69" s="101">
        <v>0</v>
      </c>
      <c r="M69" s="101">
        <v>0</v>
      </c>
      <c r="N69" s="101">
        <v>0</v>
      </c>
      <c r="O69" s="101">
        <v>0</v>
      </c>
      <c r="P69" s="101">
        <v>0</v>
      </c>
      <c r="Q69" s="61">
        <v>8529427055.3699999</v>
      </c>
      <c r="R69" s="61">
        <v>200681564</v>
      </c>
      <c r="S69" s="61">
        <v>0</v>
      </c>
      <c r="T69" s="61">
        <v>0</v>
      </c>
      <c r="U69" s="62">
        <v>8328745491.3699999</v>
      </c>
      <c r="V69" s="5"/>
      <c r="W69" s="5"/>
    </row>
    <row r="70" spans="1:23" s="32" customFormat="1" ht="19.5" customHeight="1">
      <c r="A70" s="33" t="s">
        <v>61</v>
      </c>
      <c r="B70" s="35" t="s">
        <v>48</v>
      </c>
      <c r="C70" s="36">
        <v>500000000</v>
      </c>
      <c r="D70" s="36"/>
      <c r="E70" s="36"/>
      <c r="F70" s="36">
        <v>500000000</v>
      </c>
      <c r="G70" s="36">
        <v>0</v>
      </c>
      <c r="H70" s="36"/>
      <c r="I70" s="36"/>
      <c r="J70" s="36"/>
      <c r="K70" s="36"/>
      <c r="L70" s="36"/>
      <c r="M70" s="36"/>
      <c r="N70" s="36"/>
      <c r="O70" s="36"/>
      <c r="P70" s="36"/>
      <c r="Q70" s="36">
        <v>500000000</v>
      </c>
      <c r="R70" s="36">
        <v>0</v>
      </c>
      <c r="S70" s="37"/>
      <c r="T70" s="37"/>
      <c r="U70" s="38">
        <v>500000000</v>
      </c>
      <c r="V70" s="5"/>
      <c r="W70" s="5"/>
    </row>
    <row r="71" spans="1:23" s="32" customFormat="1" ht="19.5" customHeight="1">
      <c r="A71" s="33" t="s">
        <v>289</v>
      </c>
      <c r="B71" s="35" t="s">
        <v>48</v>
      </c>
      <c r="C71" s="36"/>
      <c r="D71" s="36">
        <v>3448265614.1500001</v>
      </c>
      <c r="E71" s="36">
        <v>1638715822.53</v>
      </c>
      <c r="F71" s="36">
        <v>1809549791.6200001</v>
      </c>
      <c r="G71" s="36">
        <v>0</v>
      </c>
      <c r="H71" s="36"/>
      <c r="I71" s="36"/>
      <c r="J71" s="36"/>
      <c r="K71" s="36"/>
      <c r="L71" s="36"/>
      <c r="M71" s="36"/>
      <c r="N71" s="36"/>
      <c r="O71" s="36"/>
      <c r="P71" s="36"/>
      <c r="Q71" s="36">
        <v>1809549791.6200001</v>
      </c>
      <c r="R71" s="36">
        <v>0</v>
      </c>
      <c r="S71" s="37"/>
      <c r="T71" s="37"/>
      <c r="U71" s="38">
        <v>1809549791.6200001</v>
      </c>
      <c r="V71" s="5"/>
      <c r="W71" s="5"/>
    </row>
    <row r="72" spans="1:23" s="32" customFormat="1" ht="23.25" customHeight="1">
      <c r="A72" s="33" t="s">
        <v>62</v>
      </c>
      <c r="B72" s="35" t="s">
        <v>49</v>
      </c>
      <c r="C72" s="36">
        <v>5862667983</v>
      </c>
      <c r="D72" s="36"/>
      <c r="E72" s="36"/>
      <c r="F72" s="36">
        <v>5862667983</v>
      </c>
      <c r="G72" s="36">
        <v>200681564</v>
      </c>
      <c r="H72" s="36"/>
      <c r="I72" s="36"/>
      <c r="J72" s="36"/>
      <c r="K72" s="36"/>
      <c r="L72" s="36"/>
      <c r="M72" s="36"/>
      <c r="N72" s="36"/>
      <c r="O72" s="36"/>
      <c r="P72" s="36"/>
      <c r="Q72" s="36">
        <v>5862667983</v>
      </c>
      <c r="R72" s="36">
        <v>200681564</v>
      </c>
      <c r="S72" s="37"/>
      <c r="T72" s="37"/>
      <c r="U72" s="38">
        <v>5661986419</v>
      </c>
      <c r="V72" s="5"/>
      <c r="W72" s="5"/>
    </row>
    <row r="73" spans="1:23" s="32" customFormat="1" ht="23.25" customHeight="1">
      <c r="A73" s="33" t="s">
        <v>290</v>
      </c>
      <c r="B73" s="35" t="s">
        <v>49</v>
      </c>
      <c r="C73" s="36"/>
      <c r="D73" s="36">
        <v>432209279.95999998</v>
      </c>
      <c r="E73" s="36">
        <v>74999999.209999993</v>
      </c>
      <c r="F73" s="36">
        <v>357209280.75</v>
      </c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>
        <v>357209280.75</v>
      </c>
      <c r="R73" s="36">
        <v>0</v>
      </c>
      <c r="S73" s="37"/>
      <c r="T73" s="37"/>
      <c r="U73" s="38">
        <v>357209280.75</v>
      </c>
      <c r="V73" s="5"/>
      <c r="W73" s="5"/>
    </row>
    <row r="74" spans="1:23" s="32" customFormat="1" ht="13.15" customHeight="1">
      <c r="A74" s="33"/>
      <c r="B74" s="35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7"/>
      <c r="T74" s="37"/>
      <c r="U74" s="38"/>
      <c r="V74" s="5"/>
      <c r="W74" s="5"/>
    </row>
    <row r="75" spans="1:23" s="32" customFormat="1" ht="24" customHeight="1">
      <c r="A75" s="31"/>
      <c r="B75" s="34" t="s">
        <v>83</v>
      </c>
      <c r="C75" s="101">
        <v>25000000</v>
      </c>
      <c r="D75" s="101">
        <v>0</v>
      </c>
      <c r="E75" s="101">
        <v>0</v>
      </c>
      <c r="F75" s="101">
        <v>25000000</v>
      </c>
      <c r="G75" s="101">
        <v>0</v>
      </c>
      <c r="H75" s="101">
        <v>0</v>
      </c>
      <c r="I75" s="101">
        <v>0</v>
      </c>
      <c r="J75" s="101">
        <v>0</v>
      </c>
      <c r="K75" s="101">
        <v>0</v>
      </c>
      <c r="L75" s="101"/>
      <c r="M75" s="101">
        <v>0</v>
      </c>
      <c r="N75" s="101">
        <v>0</v>
      </c>
      <c r="O75" s="101">
        <v>0</v>
      </c>
      <c r="P75" s="101">
        <v>0</v>
      </c>
      <c r="Q75" s="101">
        <v>25000000</v>
      </c>
      <c r="R75" s="101">
        <v>0</v>
      </c>
      <c r="S75" s="101">
        <v>0</v>
      </c>
      <c r="T75" s="101">
        <v>0</v>
      </c>
      <c r="U75" s="122">
        <v>25000000</v>
      </c>
      <c r="V75" s="5"/>
      <c r="W75" s="5"/>
    </row>
    <row r="76" spans="1:23" s="32" customFormat="1" ht="26.25" customHeight="1">
      <c r="A76" s="33" t="s">
        <v>64</v>
      </c>
      <c r="B76" s="35" t="s">
        <v>63</v>
      </c>
      <c r="C76" s="36">
        <v>25000000</v>
      </c>
      <c r="D76" s="36"/>
      <c r="E76" s="36"/>
      <c r="F76" s="36">
        <v>25000000</v>
      </c>
      <c r="G76" s="36">
        <v>0</v>
      </c>
      <c r="H76" s="36"/>
      <c r="I76" s="36"/>
      <c r="J76" s="36"/>
      <c r="K76" s="36"/>
      <c r="L76" s="36"/>
      <c r="M76" s="36"/>
      <c r="N76" s="36"/>
      <c r="O76" s="36"/>
      <c r="P76" s="36"/>
      <c r="Q76" s="36">
        <v>25000000</v>
      </c>
      <c r="R76" s="36">
        <v>0</v>
      </c>
      <c r="S76" s="37"/>
      <c r="T76" s="37"/>
      <c r="U76" s="38">
        <v>25000000</v>
      </c>
      <c r="V76" s="5"/>
      <c r="W76" s="5"/>
    </row>
    <row r="77" spans="1:23" s="32" customFormat="1" ht="13.15" customHeight="1">
      <c r="A77" s="33"/>
      <c r="B77" s="35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7"/>
      <c r="T77" s="37"/>
      <c r="U77" s="38"/>
      <c r="V77" s="5"/>
      <c r="W77" s="5"/>
    </row>
    <row r="78" spans="1:23" s="32" customFormat="1" ht="24" customHeight="1">
      <c r="A78" s="31"/>
      <c r="B78" s="34" t="s">
        <v>87</v>
      </c>
      <c r="C78" s="101">
        <v>6441253047</v>
      </c>
      <c r="D78" s="101">
        <v>2500000000</v>
      </c>
      <c r="E78" s="101">
        <v>0</v>
      </c>
      <c r="F78" s="101">
        <v>8941253047</v>
      </c>
      <c r="G78" s="101">
        <v>3787869134</v>
      </c>
      <c r="H78" s="101">
        <v>0</v>
      </c>
      <c r="I78" s="101">
        <v>0</v>
      </c>
      <c r="J78" s="101">
        <v>0</v>
      </c>
      <c r="K78" s="101">
        <v>0</v>
      </c>
      <c r="L78" s="101">
        <v>0</v>
      </c>
      <c r="M78" s="101">
        <v>0</v>
      </c>
      <c r="N78" s="101">
        <v>0</v>
      </c>
      <c r="O78" s="101">
        <v>0</v>
      </c>
      <c r="P78" s="101">
        <v>0</v>
      </c>
      <c r="Q78" s="61">
        <v>8941253047</v>
      </c>
      <c r="R78" s="61">
        <v>3787869134</v>
      </c>
      <c r="S78" s="61">
        <v>0</v>
      </c>
      <c r="T78" s="61">
        <v>0</v>
      </c>
      <c r="U78" s="62">
        <v>5053383913</v>
      </c>
      <c r="V78" s="5"/>
      <c r="W78" s="5"/>
    </row>
    <row r="79" spans="1:23" s="32" customFormat="1" ht="24" customHeight="1">
      <c r="A79" s="33" t="s">
        <v>100</v>
      </c>
      <c r="B79" s="35" t="s">
        <v>105</v>
      </c>
      <c r="C79" s="36">
        <v>100000000</v>
      </c>
      <c r="D79" s="36"/>
      <c r="E79" s="36"/>
      <c r="F79" s="36">
        <v>100000000</v>
      </c>
      <c r="G79" s="36">
        <v>0</v>
      </c>
      <c r="H79" s="36"/>
      <c r="I79" s="36"/>
      <c r="J79" s="36"/>
      <c r="K79" s="36"/>
      <c r="L79" s="36"/>
      <c r="M79" s="36"/>
      <c r="N79" s="36"/>
      <c r="O79" s="36"/>
      <c r="P79" s="36"/>
      <c r="Q79" s="36">
        <v>100000000</v>
      </c>
      <c r="R79" s="36"/>
      <c r="S79" s="37"/>
      <c r="T79" s="37"/>
      <c r="U79" s="55"/>
      <c r="V79" s="5"/>
      <c r="W79" s="5"/>
    </row>
    <row r="80" spans="1:23" s="32" customFormat="1" ht="24" customHeight="1">
      <c r="A80" s="33" t="s">
        <v>73</v>
      </c>
      <c r="B80" s="35" t="s">
        <v>72</v>
      </c>
      <c r="C80" s="36">
        <v>520000000</v>
      </c>
      <c r="D80" s="36"/>
      <c r="E80" s="36"/>
      <c r="F80" s="36">
        <v>520000000</v>
      </c>
      <c r="G80" s="36">
        <v>5000000</v>
      </c>
      <c r="H80" s="36"/>
      <c r="I80" s="36"/>
      <c r="J80" s="36"/>
      <c r="K80" s="36"/>
      <c r="L80" s="36"/>
      <c r="M80" s="36"/>
      <c r="N80" s="36"/>
      <c r="O80" s="36"/>
      <c r="P80" s="36"/>
      <c r="Q80" s="36">
        <v>520000000</v>
      </c>
      <c r="R80" s="36">
        <v>5000000</v>
      </c>
      <c r="S80" s="37"/>
      <c r="T80" s="37"/>
      <c r="U80" s="38">
        <v>515000000</v>
      </c>
      <c r="V80" s="5"/>
      <c r="W80" s="5"/>
    </row>
    <row r="81" spans="1:23" s="32" customFormat="1" ht="24" customHeight="1">
      <c r="A81" s="33" t="s">
        <v>74</v>
      </c>
      <c r="B81" s="35" t="s">
        <v>66</v>
      </c>
      <c r="C81" s="36">
        <v>150000000</v>
      </c>
      <c r="D81" s="36"/>
      <c r="E81" s="36"/>
      <c r="F81" s="36">
        <v>150000000</v>
      </c>
      <c r="G81" s="36">
        <v>70000000</v>
      </c>
      <c r="H81" s="36"/>
      <c r="I81" s="36"/>
      <c r="J81" s="36"/>
      <c r="K81" s="36"/>
      <c r="L81" s="36"/>
      <c r="M81" s="36"/>
      <c r="N81" s="36"/>
      <c r="O81" s="36"/>
      <c r="P81" s="36"/>
      <c r="Q81" s="36">
        <v>150000000</v>
      </c>
      <c r="R81" s="36">
        <v>70000000</v>
      </c>
      <c r="S81" s="37"/>
      <c r="T81" s="37"/>
      <c r="U81" s="38">
        <v>80000000</v>
      </c>
      <c r="V81" s="5"/>
      <c r="W81" s="5"/>
    </row>
    <row r="82" spans="1:23" s="32" customFormat="1" ht="23.25" customHeight="1">
      <c r="A82" s="33" t="s">
        <v>75</v>
      </c>
      <c r="B82" s="35" t="s">
        <v>67</v>
      </c>
      <c r="C82" s="36">
        <v>5671253047</v>
      </c>
      <c r="D82" s="36">
        <v>2500000000</v>
      </c>
      <c r="E82" s="36"/>
      <c r="F82" s="36">
        <v>8171253047</v>
      </c>
      <c r="G82" s="36">
        <v>3712869134</v>
      </c>
      <c r="H82" s="36"/>
      <c r="I82" s="36"/>
      <c r="J82" s="36"/>
      <c r="K82" s="36"/>
      <c r="L82" s="36"/>
      <c r="M82" s="36"/>
      <c r="N82" s="36"/>
      <c r="O82" s="36"/>
      <c r="P82" s="36"/>
      <c r="Q82" s="36">
        <v>8171253047</v>
      </c>
      <c r="R82" s="36">
        <v>3712869134</v>
      </c>
      <c r="S82" s="37"/>
      <c r="T82" s="37"/>
      <c r="U82" s="38">
        <v>4458383913</v>
      </c>
      <c r="V82" s="5"/>
      <c r="W82" s="5"/>
    </row>
    <row r="83" spans="1:23" s="32" customFormat="1" ht="13.15" customHeight="1">
      <c r="A83" s="33"/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7"/>
      <c r="T83" s="37"/>
      <c r="U83" s="38"/>
      <c r="V83" s="5"/>
      <c r="W83" s="5"/>
    </row>
    <row r="84" spans="1:23" s="32" customFormat="1" ht="37.5" customHeight="1">
      <c r="A84" s="31"/>
      <c r="B84" s="34" t="s">
        <v>88</v>
      </c>
      <c r="C84" s="101">
        <v>342957157</v>
      </c>
      <c r="D84" s="101">
        <v>190197992.72</v>
      </c>
      <c r="E84" s="101">
        <v>40000000</v>
      </c>
      <c r="F84" s="101">
        <v>493155149.72000003</v>
      </c>
      <c r="G84" s="101">
        <v>0</v>
      </c>
      <c r="H84" s="101">
        <v>0</v>
      </c>
      <c r="I84" s="101">
        <v>0</v>
      </c>
      <c r="J84" s="101">
        <v>0</v>
      </c>
      <c r="K84" s="101">
        <v>0</v>
      </c>
      <c r="L84" s="101">
        <v>0</v>
      </c>
      <c r="M84" s="101">
        <v>0</v>
      </c>
      <c r="N84" s="101">
        <v>0</v>
      </c>
      <c r="O84" s="101">
        <v>0</v>
      </c>
      <c r="P84" s="101">
        <v>0</v>
      </c>
      <c r="Q84" s="61">
        <v>493155149.72000003</v>
      </c>
      <c r="R84" s="61">
        <v>0</v>
      </c>
      <c r="S84" s="61">
        <v>0</v>
      </c>
      <c r="T84" s="61">
        <v>0</v>
      </c>
      <c r="U84" s="62">
        <v>393155149.72000003</v>
      </c>
      <c r="V84" s="5"/>
      <c r="W84" s="5"/>
    </row>
    <row r="85" spans="1:23" s="32" customFormat="1" ht="37.5" customHeight="1">
      <c r="A85" s="33" t="s">
        <v>101</v>
      </c>
      <c r="B85" s="35" t="s">
        <v>102</v>
      </c>
      <c r="C85" s="36">
        <v>100000000</v>
      </c>
      <c r="D85" s="36"/>
      <c r="E85" s="36"/>
      <c r="F85" s="36">
        <v>100000000</v>
      </c>
      <c r="G85" s="36">
        <v>0</v>
      </c>
      <c r="H85" s="36"/>
      <c r="I85" s="36"/>
      <c r="J85" s="36"/>
      <c r="K85" s="36"/>
      <c r="L85" s="36"/>
      <c r="M85" s="36"/>
      <c r="N85" s="36"/>
      <c r="O85" s="36"/>
      <c r="P85" s="36"/>
      <c r="Q85" s="36">
        <v>100000000</v>
      </c>
      <c r="R85" s="36"/>
      <c r="S85" s="37"/>
      <c r="T85" s="37"/>
      <c r="U85" s="55"/>
      <c r="V85" s="5"/>
      <c r="W85" s="5"/>
    </row>
    <row r="86" spans="1:23" s="32" customFormat="1" ht="23.25" customHeight="1">
      <c r="A86" s="33" t="s">
        <v>76</v>
      </c>
      <c r="B86" s="35" t="s">
        <v>65</v>
      </c>
      <c r="C86" s="36">
        <v>242957157</v>
      </c>
      <c r="D86" s="36"/>
      <c r="E86" s="36"/>
      <c r="F86" s="36">
        <v>242957157</v>
      </c>
      <c r="G86" s="36">
        <v>0</v>
      </c>
      <c r="H86" s="36"/>
      <c r="I86" s="36"/>
      <c r="J86" s="36"/>
      <c r="K86" s="36"/>
      <c r="L86" s="36"/>
      <c r="M86" s="36"/>
      <c r="N86" s="36"/>
      <c r="O86" s="36"/>
      <c r="P86" s="36"/>
      <c r="Q86" s="36">
        <v>242957157</v>
      </c>
      <c r="R86" s="36">
        <v>0</v>
      </c>
      <c r="S86" s="37"/>
      <c r="T86" s="37"/>
      <c r="U86" s="38">
        <v>242957157</v>
      </c>
      <c r="V86" s="5"/>
      <c r="W86" s="5"/>
    </row>
    <row r="87" spans="1:23" s="32" customFormat="1" ht="23.25" customHeight="1">
      <c r="A87" s="33" t="s">
        <v>291</v>
      </c>
      <c r="B87" s="35" t="s">
        <v>65</v>
      </c>
      <c r="C87" s="36"/>
      <c r="D87" s="36">
        <v>190197992.72</v>
      </c>
      <c r="E87" s="36">
        <v>40000000</v>
      </c>
      <c r="F87" s="36">
        <v>150197992.72</v>
      </c>
      <c r="G87" s="36">
        <v>0</v>
      </c>
      <c r="H87" s="36"/>
      <c r="I87" s="36"/>
      <c r="J87" s="36"/>
      <c r="K87" s="36"/>
      <c r="L87" s="36"/>
      <c r="M87" s="36"/>
      <c r="N87" s="36"/>
      <c r="O87" s="36"/>
      <c r="P87" s="36"/>
      <c r="Q87" s="36">
        <v>150197992.72</v>
      </c>
      <c r="R87" s="36">
        <v>0</v>
      </c>
      <c r="S87" s="37"/>
      <c r="T87" s="37"/>
      <c r="U87" s="38">
        <v>150197992.72</v>
      </c>
      <c r="V87" s="5"/>
      <c r="W87" s="5"/>
    </row>
    <row r="88" spans="1:23" s="32" customFormat="1" ht="13.15" customHeight="1">
      <c r="A88" s="33"/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7"/>
      <c r="T88" s="37"/>
      <c r="U88" s="38"/>
      <c r="V88" s="5"/>
      <c r="W88" s="5"/>
    </row>
    <row r="89" spans="1:23" s="32" customFormat="1" ht="24.75" customHeight="1">
      <c r="A89" s="31"/>
      <c r="B89" s="34" t="s">
        <v>84</v>
      </c>
      <c r="C89" s="101">
        <v>150000000</v>
      </c>
      <c r="D89" s="101">
        <v>0</v>
      </c>
      <c r="E89" s="101">
        <v>0</v>
      </c>
      <c r="F89" s="101">
        <v>150000000</v>
      </c>
      <c r="G89" s="101">
        <v>0</v>
      </c>
      <c r="H89" s="101">
        <v>0</v>
      </c>
      <c r="I89" s="101">
        <v>0</v>
      </c>
      <c r="J89" s="101">
        <v>0</v>
      </c>
      <c r="K89" s="101">
        <v>0</v>
      </c>
      <c r="L89" s="101">
        <v>0</v>
      </c>
      <c r="M89" s="101">
        <v>0</v>
      </c>
      <c r="N89" s="101">
        <v>0</v>
      </c>
      <c r="O89" s="101">
        <v>0</v>
      </c>
      <c r="P89" s="101">
        <v>0</v>
      </c>
      <c r="Q89" s="61">
        <v>150000000</v>
      </c>
      <c r="R89" s="61">
        <v>0</v>
      </c>
      <c r="S89" s="61">
        <v>0</v>
      </c>
      <c r="T89" s="61">
        <v>0</v>
      </c>
      <c r="U89" s="62">
        <v>100000000</v>
      </c>
      <c r="V89" s="5"/>
      <c r="W89" s="5"/>
    </row>
    <row r="90" spans="1:23" s="32" customFormat="1" ht="23.25" customHeight="1">
      <c r="A90" s="33" t="s">
        <v>77</v>
      </c>
      <c r="B90" s="35" t="s">
        <v>68</v>
      </c>
      <c r="C90" s="36">
        <v>100000000</v>
      </c>
      <c r="D90" s="36"/>
      <c r="E90" s="36"/>
      <c r="F90" s="36">
        <v>100000000</v>
      </c>
      <c r="G90" s="36">
        <v>0</v>
      </c>
      <c r="H90" s="36"/>
      <c r="I90" s="36"/>
      <c r="J90" s="36"/>
      <c r="K90" s="36"/>
      <c r="L90" s="36"/>
      <c r="M90" s="36"/>
      <c r="N90" s="36"/>
      <c r="O90" s="36"/>
      <c r="P90" s="36"/>
      <c r="Q90" s="36">
        <v>100000000</v>
      </c>
      <c r="R90" s="36">
        <v>0</v>
      </c>
      <c r="S90" s="37"/>
      <c r="T90" s="37"/>
      <c r="U90" s="38">
        <v>100000000</v>
      </c>
      <c r="V90" s="5"/>
      <c r="W90" s="5"/>
    </row>
    <row r="91" spans="1:23" s="32" customFormat="1" ht="24" customHeight="1">
      <c r="A91" s="33" t="s">
        <v>103</v>
      </c>
      <c r="B91" s="35" t="s">
        <v>104</v>
      </c>
      <c r="C91" s="36">
        <v>50000000</v>
      </c>
      <c r="D91" s="36"/>
      <c r="E91" s="36"/>
      <c r="F91" s="36">
        <v>50000000</v>
      </c>
      <c r="G91" s="36">
        <v>0</v>
      </c>
      <c r="H91" s="36"/>
      <c r="I91" s="36"/>
      <c r="J91" s="36"/>
      <c r="K91" s="36"/>
      <c r="L91" s="36"/>
      <c r="M91" s="36"/>
      <c r="N91" s="36"/>
      <c r="O91" s="36"/>
      <c r="P91" s="36"/>
      <c r="Q91" s="36">
        <v>50000000</v>
      </c>
      <c r="R91" s="36"/>
      <c r="S91" s="37"/>
      <c r="T91" s="37"/>
      <c r="U91" s="38"/>
      <c r="V91" s="5"/>
      <c r="W91" s="5"/>
    </row>
    <row r="92" spans="1:23" s="32" customFormat="1" ht="35.25" customHeight="1">
      <c r="A92" s="31"/>
      <c r="B92" s="34" t="s">
        <v>85</v>
      </c>
      <c r="C92" s="101">
        <v>1030000000</v>
      </c>
      <c r="D92" s="101">
        <v>1100000000</v>
      </c>
      <c r="E92" s="101">
        <v>0</v>
      </c>
      <c r="F92" s="101">
        <v>2130000000</v>
      </c>
      <c r="G92" s="101">
        <v>1046987371</v>
      </c>
      <c r="H92" s="101">
        <v>0</v>
      </c>
      <c r="I92" s="101">
        <v>0</v>
      </c>
      <c r="J92" s="101">
        <v>0</v>
      </c>
      <c r="K92" s="101">
        <v>0</v>
      </c>
      <c r="L92" s="101">
        <v>0</v>
      </c>
      <c r="M92" s="101">
        <v>0</v>
      </c>
      <c r="N92" s="101">
        <v>0</v>
      </c>
      <c r="O92" s="101">
        <v>0</v>
      </c>
      <c r="P92" s="101">
        <v>0</v>
      </c>
      <c r="Q92" s="61">
        <v>2130000000</v>
      </c>
      <c r="R92" s="61">
        <v>1046987371</v>
      </c>
      <c r="S92" s="61">
        <v>0</v>
      </c>
      <c r="T92" s="61">
        <v>0</v>
      </c>
      <c r="U92" s="62">
        <v>1083012629</v>
      </c>
      <c r="V92" s="5"/>
      <c r="W92" s="5"/>
    </row>
    <row r="93" spans="1:23" s="32" customFormat="1" ht="24" customHeight="1">
      <c r="A93" s="33" t="s">
        <v>78</v>
      </c>
      <c r="B93" s="35" t="s">
        <v>69</v>
      </c>
      <c r="C93" s="36">
        <v>50000000</v>
      </c>
      <c r="D93" s="106">
        <v>0</v>
      </c>
      <c r="E93" s="106"/>
      <c r="F93" s="36">
        <v>50000000</v>
      </c>
      <c r="G93" s="36">
        <v>50000000</v>
      </c>
      <c r="H93" s="36"/>
      <c r="I93" s="36"/>
      <c r="J93" s="36"/>
      <c r="K93" s="36"/>
      <c r="L93" s="36"/>
      <c r="M93" s="36"/>
      <c r="N93" s="36"/>
      <c r="O93" s="36"/>
      <c r="P93" s="36"/>
      <c r="Q93" s="36">
        <v>50000000</v>
      </c>
      <c r="R93" s="36">
        <v>50000000</v>
      </c>
      <c r="S93" s="37"/>
      <c r="T93" s="37"/>
      <c r="U93" s="38">
        <v>0</v>
      </c>
      <c r="V93" s="5"/>
      <c r="W93" s="5"/>
    </row>
    <row r="94" spans="1:23" s="32" customFormat="1" ht="24" customHeight="1">
      <c r="A94" s="33" t="s">
        <v>280</v>
      </c>
      <c r="B94" s="35" t="s">
        <v>69</v>
      </c>
      <c r="C94" s="36"/>
      <c r="D94" s="36">
        <v>80000000</v>
      </c>
      <c r="E94" s="106"/>
      <c r="F94" s="36">
        <v>80000000</v>
      </c>
      <c r="G94" s="36">
        <v>49635000</v>
      </c>
      <c r="H94" s="36"/>
      <c r="I94" s="36"/>
      <c r="J94" s="36"/>
      <c r="K94" s="36"/>
      <c r="L94" s="36"/>
      <c r="M94" s="36"/>
      <c r="N94" s="36"/>
      <c r="O94" s="36"/>
      <c r="P94" s="36"/>
      <c r="Q94" s="36">
        <v>80000000</v>
      </c>
      <c r="R94" s="36">
        <v>49635000</v>
      </c>
      <c r="S94" s="37"/>
      <c r="T94" s="37"/>
      <c r="U94" s="38">
        <v>30365000</v>
      </c>
      <c r="V94" s="5"/>
      <c r="W94" s="5"/>
    </row>
    <row r="95" spans="1:23" s="32" customFormat="1" ht="20.25" customHeight="1">
      <c r="A95" s="33" t="s">
        <v>79</v>
      </c>
      <c r="B95" s="35" t="s">
        <v>70</v>
      </c>
      <c r="C95" s="36">
        <v>200000000</v>
      </c>
      <c r="D95" s="36"/>
      <c r="E95" s="36"/>
      <c r="F95" s="36">
        <v>200000000</v>
      </c>
      <c r="G95" s="36">
        <v>195000000</v>
      </c>
      <c r="H95" s="36"/>
      <c r="I95" s="36"/>
      <c r="J95" s="36"/>
      <c r="K95" s="36"/>
      <c r="L95" s="36"/>
      <c r="M95" s="36"/>
      <c r="N95" s="36"/>
      <c r="O95" s="36"/>
      <c r="P95" s="36"/>
      <c r="Q95" s="36">
        <v>200000000</v>
      </c>
      <c r="R95" s="36">
        <v>195000000</v>
      </c>
      <c r="S95" s="37"/>
      <c r="T95" s="37"/>
      <c r="U95" s="38">
        <v>5000000</v>
      </c>
      <c r="V95" s="5"/>
      <c r="W95" s="5"/>
    </row>
    <row r="96" spans="1:23" s="32" customFormat="1" ht="20.25" customHeight="1">
      <c r="A96" s="33" t="s">
        <v>281</v>
      </c>
      <c r="B96" s="35" t="s">
        <v>70</v>
      </c>
      <c r="C96" s="36"/>
      <c r="D96" s="36">
        <v>515000000</v>
      </c>
      <c r="E96" s="36"/>
      <c r="F96" s="36">
        <v>515000000</v>
      </c>
      <c r="G96" s="36">
        <v>16494562</v>
      </c>
      <c r="H96" s="36"/>
      <c r="I96" s="36"/>
      <c r="J96" s="36"/>
      <c r="K96" s="36"/>
      <c r="L96" s="36"/>
      <c r="M96" s="36"/>
      <c r="N96" s="36"/>
      <c r="O96" s="36"/>
      <c r="P96" s="36"/>
      <c r="Q96" s="36">
        <v>515000000</v>
      </c>
      <c r="R96" s="36">
        <v>16494562</v>
      </c>
      <c r="S96" s="37"/>
      <c r="T96" s="37"/>
      <c r="U96" s="38">
        <v>498505438</v>
      </c>
      <c r="V96" s="5"/>
      <c r="W96" s="5"/>
    </row>
    <row r="97" spans="1:23" s="32" customFormat="1" ht="13.15" customHeight="1">
      <c r="A97" s="33" t="s">
        <v>80</v>
      </c>
      <c r="B97" s="35" t="s">
        <v>86</v>
      </c>
      <c r="C97" s="36">
        <v>630000000</v>
      </c>
      <c r="D97" s="36"/>
      <c r="E97" s="36"/>
      <c r="F97" s="36">
        <v>630000000</v>
      </c>
      <c r="G97" s="36">
        <v>594209099</v>
      </c>
      <c r="H97" s="36"/>
      <c r="I97" s="36"/>
      <c r="J97" s="36"/>
      <c r="K97" s="36"/>
      <c r="L97" s="36"/>
      <c r="M97" s="36"/>
      <c r="N97" s="36"/>
      <c r="O97" s="36"/>
      <c r="P97" s="36"/>
      <c r="Q97" s="36">
        <v>630000000</v>
      </c>
      <c r="R97" s="36">
        <v>594209099</v>
      </c>
      <c r="S97" s="37"/>
      <c r="T97" s="37"/>
      <c r="U97" s="38">
        <v>35790901</v>
      </c>
      <c r="V97" s="5"/>
      <c r="W97" s="5"/>
    </row>
    <row r="98" spans="1:23" s="32" customFormat="1" ht="13.15" customHeight="1">
      <c r="A98" s="33" t="s">
        <v>282</v>
      </c>
      <c r="B98" s="35" t="s">
        <v>86</v>
      </c>
      <c r="C98" s="36"/>
      <c r="D98" s="36">
        <v>505000000</v>
      </c>
      <c r="E98" s="36"/>
      <c r="F98" s="36">
        <v>505000000</v>
      </c>
      <c r="G98" s="36">
        <v>27000000</v>
      </c>
      <c r="H98" s="36"/>
      <c r="I98" s="36"/>
      <c r="J98" s="36"/>
      <c r="K98" s="36"/>
      <c r="L98" s="36"/>
      <c r="M98" s="36"/>
      <c r="N98" s="36"/>
      <c r="O98" s="36"/>
      <c r="P98" s="36"/>
      <c r="Q98" s="36">
        <v>505000000</v>
      </c>
      <c r="R98" s="36">
        <v>27000000</v>
      </c>
      <c r="S98" s="37"/>
      <c r="T98" s="37"/>
      <c r="U98" s="38">
        <v>478000000</v>
      </c>
      <c r="V98" s="5"/>
      <c r="W98" s="5"/>
    </row>
    <row r="99" spans="1:23" s="32" customFormat="1" ht="13.15" customHeight="1">
      <c r="A99" s="33" t="s">
        <v>81</v>
      </c>
      <c r="B99" s="35" t="s">
        <v>71</v>
      </c>
      <c r="C99" s="36">
        <v>150000000</v>
      </c>
      <c r="D99" s="36"/>
      <c r="E99" s="36"/>
      <c r="F99" s="36">
        <v>150000000</v>
      </c>
      <c r="G99" s="36">
        <v>114648710</v>
      </c>
      <c r="H99" s="36"/>
      <c r="I99" s="36"/>
      <c r="J99" s="36"/>
      <c r="K99" s="36"/>
      <c r="L99" s="36"/>
      <c r="M99" s="36"/>
      <c r="N99" s="36"/>
      <c r="O99" s="36"/>
      <c r="P99" s="36"/>
      <c r="Q99" s="36">
        <v>150000000</v>
      </c>
      <c r="R99" s="36">
        <v>114648710</v>
      </c>
      <c r="S99" s="37"/>
      <c r="T99" s="37"/>
      <c r="U99" s="38">
        <v>35351290</v>
      </c>
      <c r="V99" s="5"/>
      <c r="W99" s="5"/>
    </row>
    <row r="100" spans="1:23" s="32" customFormat="1" ht="13.15" customHeight="1">
      <c r="A100" s="33"/>
      <c r="B100" s="35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7"/>
      <c r="T100" s="37"/>
      <c r="U100" s="38"/>
      <c r="V100" s="5"/>
      <c r="W100" s="5"/>
    </row>
    <row r="101" spans="1:23" s="32" customFormat="1" ht="31.5" customHeight="1">
      <c r="A101" s="189"/>
      <c r="B101" s="190" t="s">
        <v>297</v>
      </c>
      <c r="C101" s="191">
        <v>0</v>
      </c>
      <c r="D101" s="191">
        <v>2094119218.74</v>
      </c>
      <c r="E101" s="191">
        <v>0</v>
      </c>
      <c r="F101" s="191">
        <v>2094119218.74</v>
      </c>
      <c r="G101" s="191">
        <v>1737715822</v>
      </c>
      <c r="H101" s="191">
        <v>0</v>
      </c>
      <c r="I101" s="191">
        <v>0</v>
      </c>
      <c r="J101" s="191">
        <v>0</v>
      </c>
      <c r="K101" s="191">
        <v>0</v>
      </c>
      <c r="L101" s="191">
        <v>0</v>
      </c>
      <c r="M101" s="191">
        <v>0</v>
      </c>
      <c r="N101" s="191">
        <v>0</v>
      </c>
      <c r="O101" s="191">
        <v>0</v>
      </c>
      <c r="P101" s="191">
        <v>0</v>
      </c>
      <c r="Q101" s="191">
        <v>2094119218.74</v>
      </c>
      <c r="R101" s="191">
        <v>1737715822</v>
      </c>
      <c r="S101" s="191">
        <v>0</v>
      </c>
      <c r="T101" s="191">
        <v>0</v>
      </c>
      <c r="U101" s="192">
        <v>356403396.73999995</v>
      </c>
      <c r="V101" s="5"/>
      <c r="W101" s="5"/>
    </row>
    <row r="102" spans="1:23" s="32" customFormat="1" ht="19.5" customHeight="1">
      <c r="A102" s="33" t="s">
        <v>298</v>
      </c>
      <c r="B102" s="35" t="s">
        <v>297</v>
      </c>
      <c r="C102" s="36"/>
      <c r="D102" s="36">
        <v>50405135</v>
      </c>
      <c r="E102" s="36"/>
      <c r="F102" s="36">
        <v>50405135</v>
      </c>
      <c r="G102" s="36">
        <v>0</v>
      </c>
      <c r="H102" s="36"/>
      <c r="I102" s="36"/>
      <c r="J102" s="36"/>
      <c r="K102" s="36"/>
      <c r="L102" s="36"/>
      <c r="M102" s="36"/>
      <c r="N102" s="36"/>
      <c r="O102" s="36"/>
      <c r="P102" s="36"/>
      <c r="Q102" s="36">
        <v>50405135</v>
      </c>
      <c r="R102" s="36">
        <v>0</v>
      </c>
      <c r="S102" s="37"/>
      <c r="T102" s="37"/>
      <c r="U102" s="38">
        <v>50405135</v>
      </c>
      <c r="V102" s="5"/>
      <c r="W102" s="5"/>
    </row>
    <row r="103" spans="1:23" s="32" customFormat="1" ht="36">
      <c r="A103" s="33" t="s">
        <v>286</v>
      </c>
      <c r="B103" s="35" t="s">
        <v>292</v>
      </c>
      <c r="C103" s="36"/>
      <c r="D103" s="36">
        <v>1782715822.53</v>
      </c>
      <c r="E103" s="36"/>
      <c r="F103" s="36">
        <v>1782715822.53</v>
      </c>
      <c r="G103" s="36">
        <v>1638715823</v>
      </c>
      <c r="H103" s="36"/>
      <c r="I103" s="36"/>
      <c r="J103" s="36"/>
      <c r="K103" s="36"/>
      <c r="L103" s="36"/>
      <c r="M103" s="36"/>
      <c r="N103" s="36"/>
      <c r="O103" s="36"/>
      <c r="P103" s="36"/>
      <c r="Q103" s="36">
        <v>1782715822.53</v>
      </c>
      <c r="R103" s="36">
        <v>1638715823</v>
      </c>
      <c r="S103" s="37"/>
      <c r="T103" s="37"/>
      <c r="U103" s="38">
        <v>143999999.52999997</v>
      </c>
      <c r="V103" s="5"/>
      <c r="W103" s="5"/>
    </row>
    <row r="104" spans="1:23" s="32" customFormat="1" ht="48">
      <c r="A104" s="33" t="s">
        <v>57</v>
      </c>
      <c r="B104" s="35" t="s">
        <v>296</v>
      </c>
      <c r="C104" s="36"/>
      <c r="D104" s="36">
        <v>55998262</v>
      </c>
      <c r="E104" s="36"/>
      <c r="F104" s="36">
        <v>55998262</v>
      </c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>
        <v>55998262</v>
      </c>
      <c r="R104" s="36">
        <v>0</v>
      </c>
      <c r="S104" s="37"/>
      <c r="T104" s="37"/>
      <c r="U104" s="38">
        <v>55998262</v>
      </c>
      <c r="V104" s="5"/>
      <c r="W104" s="5"/>
    </row>
    <row r="105" spans="1:23" s="32" customFormat="1" ht="48">
      <c r="A105" s="33" t="s">
        <v>59</v>
      </c>
      <c r="B105" s="35" t="s">
        <v>307</v>
      </c>
      <c r="C105" s="36"/>
      <c r="D105" s="36">
        <v>7330189.9699999997</v>
      </c>
      <c r="E105" s="36"/>
      <c r="F105" s="36">
        <v>7330189.9699999997</v>
      </c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>
        <v>7330189.9699999997</v>
      </c>
      <c r="R105" s="36">
        <v>0</v>
      </c>
      <c r="S105" s="37"/>
      <c r="T105" s="37"/>
      <c r="U105" s="38">
        <v>7330189.9699999997</v>
      </c>
      <c r="V105" s="5"/>
      <c r="W105" s="5"/>
    </row>
    <row r="106" spans="1:23" s="32" customFormat="1" ht="48">
      <c r="A106" s="33" t="s">
        <v>288</v>
      </c>
      <c r="B106" s="35" t="s">
        <v>293</v>
      </c>
      <c r="C106" s="36"/>
      <c r="D106" s="36">
        <v>82669810.030000001</v>
      </c>
      <c r="E106" s="36"/>
      <c r="F106" s="36">
        <v>82669810.030000001</v>
      </c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>
        <v>82669810.030000001</v>
      </c>
      <c r="R106" s="36">
        <v>0</v>
      </c>
      <c r="S106" s="37"/>
      <c r="T106" s="37"/>
      <c r="U106" s="38">
        <v>82669810.030000001</v>
      </c>
      <c r="V106" s="5"/>
      <c r="W106" s="5"/>
    </row>
    <row r="107" spans="1:23" s="32" customFormat="1" ht="48">
      <c r="A107" s="33" t="s">
        <v>290</v>
      </c>
      <c r="B107" s="35" t="s">
        <v>295</v>
      </c>
      <c r="C107" s="36"/>
      <c r="D107" s="36">
        <v>74999999.209999993</v>
      </c>
      <c r="E107" s="36"/>
      <c r="F107" s="36">
        <v>74999999.209999993</v>
      </c>
      <c r="G107" s="36">
        <v>74999999</v>
      </c>
      <c r="H107" s="36"/>
      <c r="I107" s="36"/>
      <c r="J107" s="36"/>
      <c r="K107" s="36"/>
      <c r="L107" s="36"/>
      <c r="M107" s="36"/>
      <c r="N107" s="36"/>
      <c r="O107" s="36"/>
      <c r="P107" s="36"/>
      <c r="Q107" s="36">
        <v>74999999.209999993</v>
      </c>
      <c r="R107" s="36">
        <v>74999999</v>
      </c>
      <c r="S107" s="37"/>
      <c r="T107" s="37"/>
      <c r="U107" s="38">
        <v>0.20999999344348907</v>
      </c>
      <c r="V107" s="5"/>
      <c r="W107" s="5"/>
    </row>
    <row r="108" spans="1:23" s="32" customFormat="1" ht="48">
      <c r="A108" s="33" t="s">
        <v>291</v>
      </c>
      <c r="B108" s="35" t="s">
        <v>294</v>
      </c>
      <c r="C108" s="36"/>
      <c r="D108" s="36">
        <v>40000000</v>
      </c>
      <c r="E108" s="36"/>
      <c r="F108" s="36">
        <v>40000000</v>
      </c>
      <c r="G108" s="36">
        <v>24000000</v>
      </c>
      <c r="H108" s="36"/>
      <c r="I108" s="36"/>
      <c r="J108" s="36"/>
      <c r="K108" s="36"/>
      <c r="L108" s="36"/>
      <c r="M108" s="36"/>
      <c r="N108" s="36"/>
      <c r="O108" s="36"/>
      <c r="P108" s="36"/>
      <c r="Q108" s="36">
        <v>40000000</v>
      </c>
      <c r="R108" s="36">
        <v>24000000</v>
      </c>
      <c r="S108" s="37"/>
      <c r="T108" s="37"/>
      <c r="U108" s="38">
        <v>16000000</v>
      </c>
      <c r="V108" s="5"/>
      <c r="W108" s="5"/>
    </row>
    <row r="109" spans="1:23" s="32" customFormat="1" ht="12">
      <c r="A109" s="33"/>
      <c r="B109" s="35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7"/>
      <c r="T109" s="37"/>
      <c r="U109" s="38"/>
      <c r="V109" s="5"/>
      <c r="W109" s="5"/>
    </row>
    <row r="110" spans="1:23" s="6" customFormat="1" thickBot="1">
      <c r="A110" s="129">
        <v>7</v>
      </c>
      <c r="B110" s="130" t="s">
        <v>11</v>
      </c>
      <c r="C110" s="63">
        <v>0</v>
      </c>
      <c r="D110" s="63">
        <v>0</v>
      </c>
      <c r="E110" s="63"/>
      <c r="F110" s="63">
        <v>0</v>
      </c>
      <c r="G110" s="63">
        <v>0</v>
      </c>
      <c r="H110" s="63">
        <v>0</v>
      </c>
      <c r="I110" s="63">
        <v>0</v>
      </c>
      <c r="J110" s="63">
        <v>0</v>
      </c>
      <c r="K110" s="63">
        <v>0</v>
      </c>
      <c r="L110" s="63"/>
      <c r="M110" s="63">
        <v>0</v>
      </c>
      <c r="N110" s="63">
        <v>0</v>
      </c>
      <c r="O110" s="63">
        <v>0</v>
      </c>
      <c r="P110" s="63">
        <v>0</v>
      </c>
      <c r="Q110" s="63">
        <v>0</v>
      </c>
      <c r="R110" s="98">
        <v>0</v>
      </c>
      <c r="S110" s="97"/>
      <c r="T110" s="64"/>
      <c r="U110" s="64">
        <v>0</v>
      </c>
      <c r="V110" s="5"/>
      <c r="W110" s="5"/>
    </row>
    <row r="111" spans="1:23" ht="13.5" thickBot="1">
      <c r="A111" s="18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65"/>
      <c r="V111" s="5"/>
      <c r="W111" s="5"/>
    </row>
    <row r="112" spans="1:23" ht="13.5" thickBot="1">
      <c r="A112" s="27"/>
      <c r="B112" s="66" t="s">
        <v>12</v>
      </c>
      <c r="C112" s="67">
        <v>49475995389</v>
      </c>
      <c r="D112" s="67">
        <v>15927533557.860001</v>
      </c>
      <c r="E112" s="67">
        <v>3809279058.27</v>
      </c>
      <c r="F112" s="67">
        <v>61594249888.590004</v>
      </c>
      <c r="G112" s="67">
        <v>31597750819</v>
      </c>
      <c r="H112" s="67" t="e">
        <v>#REF!</v>
      </c>
      <c r="I112" s="67" t="e">
        <v>#REF!</v>
      </c>
      <c r="J112" s="67">
        <v>4768431000</v>
      </c>
      <c r="K112" s="67">
        <v>0</v>
      </c>
      <c r="L112" s="67">
        <v>0</v>
      </c>
      <c r="M112" s="67">
        <v>4768431000</v>
      </c>
      <c r="N112" s="67">
        <v>2311588604</v>
      </c>
      <c r="O112" s="67" t="e">
        <v>#REF!</v>
      </c>
      <c r="P112" s="67" t="e">
        <v>#REF!</v>
      </c>
      <c r="Q112" s="67">
        <v>66362680888.590004</v>
      </c>
      <c r="R112" s="67">
        <v>33909339423</v>
      </c>
      <c r="S112" s="67" t="e">
        <v>#REF!</v>
      </c>
      <c r="T112" s="67" t="e">
        <v>#REF!</v>
      </c>
      <c r="U112" s="67">
        <v>32203341465.590004</v>
      </c>
      <c r="V112" s="11"/>
      <c r="W112" s="11"/>
    </row>
    <row r="113" spans="1:21">
      <c r="F113" s="11"/>
      <c r="G113" s="11"/>
      <c r="H113" s="11"/>
      <c r="I113" s="11"/>
      <c r="J113" s="11"/>
      <c r="N113" s="11"/>
      <c r="Q113" s="11"/>
      <c r="R113" s="11"/>
      <c r="S113" s="11"/>
      <c r="T113" s="11"/>
      <c r="U113" s="11"/>
    </row>
    <row r="114" spans="1:21">
      <c r="G114" s="11"/>
      <c r="H114" s="11"/>
      <c r="I114" s="11"/>
      <c r="J114" s="11"/>
      <c r="R114" s="11"/>
      <c r="S114" s="11"/>
      <c r="T114" s="11"/>
      <c r="U114" s="11"/>
    </row>
    <row r="115" spans="1:21" ht="13.5" thickBot="1">
      <c r="C115" s="99"/>
      <c r="F115" s="11"/>
      <c r="G115" s="11"/>
      <c r="H115" s="11"/>
      <c r="I115" s="11"/>
      <c r="J115" s="11"/>
      <c r="R115" s="11"/>
      <c r="S115" s="11"/>
      <c r="T115" s="11"/>
      <c r="U115" s="11"/>
    </row>
    <row r="116" spans="1:21">
      <c r="A116" s="215" t="s">
        <v>16</v>
      </c>
      <c r="B116" s="216"/>
      <c r="C116" s="216"/>
      <c r="D116" s="216"/>
      <c r="E116" s="216"/>
      <c r="F116" s="216"/>
      <c r="G116" s="217"/>
      <c r="Q116" s="11"/>
      <c r="R116" s="11"/>
      <c r="S116" s="11"/>
      <c r="T116" s="11"/>
      <c r="U116" s="102"/>
    </row>
    <row r="117" spans="1:21">
      <c r="A117" s="218" t="s">
        <v>13</v>
      </c>
      <c r="B117" s="219"/>
      <c r="C117" s="219"/>
      <c r="D117" s="219"/>
      <c r="E117" s="219"/>
      <c r="F117" s="219"/>
      <c r="G117" s="220"/>
      <c r="I117" s="19" t="s">
        <v>90</v>
      </c>
      <c r="J117" s="19"/>
      <c r="K117" s="19"/>
      <c r="L117" s="19"/>
      <c r="M117" s="19"/>
      <c r="N117" s="19"/>
      <c r="Q117" s="11"/>
      <c r="R117" s="11"/>
      <c r="U117" s="102"/>
    </row>
    <row r="118" spans="1:21">
      <c r="A118" s="218" t="s">
        <v>97</v>
      </c>
      <c r="B118" s="219"/>
      <c r="C118" s="219"/>
      <c r="D118" s="219"/>
      <c r="E118" s="219"/>
      <c r="F118" s="219"/>
      <c r="G118" s="220"/>
      <c r="I118" s="19" t="s">
        <v>91</v>
      </c>
      <c r="J118" s="19"/>
      <c r="K118" s="19"/>
      <c r="L118" s="19"/>
      <c r="M118" s="19"/>
      <c r="N118" s="19"/>
      <c r="Q118" s="11"/>
      <c r="U118" s="103"/>
    </row>
    <row r="119" spans="1:21" ht="13.5" thickBot="1">
      <c r="A119" s="221" t="s">
        <v>302</v>
      </c>
      <c r="B119" s="222"/>
      <c r="C119" s="222"/>
      <c r="D119" s="222"/>
      <c r="E119" s="222"/>
      <c r="F119" s="222"/>
      <c r="G119" s="223"/>
      <c r="I119" s="19" t="s">
        <v>92</v>
      </c>
      <c r="J119" s="19"/>
      <c r="K119" s="19"/>
      <c r="L119" s="19"/>
      <c r="M119" s="19"/>
      <c r="Q119" s="11"/>
    </row>
    <row r="120" spans="1:21" ht="21.75" customHeight="1" thickBot="1">
      <c r="A120" s="21"/>
      <c r="B120" s="224" t="s">
        <v>5</v>
      </c>
      <c r="C120" s="226" t="s">
        <v>268</v>
      </c>
      <c r="D120" s="227"/>
      <c r="E120" s="227"/>
      <c r="F120" s="227"/>
      <c r="G120" s="228"/>
      <c r="R120" s="100"/>
    </row>
    <row r="121" spans="1:21" ht="23.25" thickBot="1">
      <c r="A121" s="29"/>
      <c r="B121" s="225"/>
      <c r="C121" s="184" t="s">
        <v>17</v>
      </c>
      <c r="D121" s="39" t="s">
        <v>106</v>
      </c>
      <c r="E121" s="39" t="s">
        <v>107</v>
      </c>
      <c r="F121" s="39" t="s">
        <v>18</v>
      </c>
      <c r="G121" s="39" t="s">
        <v>19</v>
      </c>
      <c r="R121" s="100"/>
    </row>
    <row r="122" spans="1:21" ht="36">
      <c r="A122" s="33" t="s">
        <v>269</v>
      </c>
      <c r="B122" s="35" t="s">
        <v>270</v>
      </c>
      <c r="C122" s="36">
        <v>40781172378</v>
      </c>
      <c r="D122" s="36">
        <v>0</v>
      </c>
      <c r="E122" s="36">
        <v>0</v>
      </c>
      <c r="F122" s="36">
        <f>+D122+C122</f>
        <v>40781172378</v>
      </c>
      <c r="G122" s="38">
        <v>40734120647.349998</v>
      </c>
      <c r="R122" s="100"/>
    </row>
    <row r="123" spans="1:21" ht="36">
      <c r="A123" s="33" t="s">
        <v>271</v>
      </c>
      <c r="B123" s="35" t="s">
        <v>272</v>
      </c>
      <c r="C123" s="36">
        <v>25375830600</v>
      </c>
      <c r="D123" s="36">
        <v>0</v>
      </c>
      <c r="E123" s="36">
        <v>0</v>
      </c>
      <c r="F123" s="36">
        <f>+D123+C123</f>
        <v>25375830600</v>
      </c>
      <c r="G123" s="38">
        <v>25313264164</v>
      </c>
    </row>
    <row r="124" spans="1:21" ht="36.75" thickBot="1">
      <c r="A124" s="33" t="s">
        <v>273</v>
      </c>
      <c r="B124" s="35" t="s">
        <v>274</v>
      </c>
      <c r="C124" s="36">
        <v>12900605539</v>
      </c>
      <c r="D124" s="36">
        <v>0</v>
      </c>
      <c r="E124" s="36">
        <v>0</v>
      </c>
      <c r="F124" s="36">
        <f>+D124+C124</f>
        <v>12900605539</v>
      </c>
      <c r="G124" s="38">
        <v>12869613369</v>
      </c>
    </row>
    <row r="125" spans="1:21" ht="13.5" thickBot="1">
      <c r="A125" s="27"/>
      <c r="B125" s="66" t="s">
        <v>275</v>
      </c>
      <c r="C125" s="67">
        <v>79057608517</v>
      </c>
      <c r="D125" s="67">
        <f t="shared" ref="D125:E125" si="0">SUM(D122:D124)</f>
        <v>0</v>
      </c>
      <c r="E125" s="67">
        <f t="shared" si="0"/>
        <v>0</v>
      </c>
      <c r="F125" s="67">
        <v>79057608517</v>
      </c>
      <c r="G125" s="163">
        <v>78916998180.350006</v>
      </c>
    </row>
  </sheetData>
  <mergeCells count="15">
    <mergeCell ref="B6:B7"/>
    <mergeCell ref="C6:G6"/>
    <mergeCell ref="J6:N6"/>
    <mergeCell ref="Q6:U6"/>
    <mergeCell ref="A1:U1"/>
    <mergeCell ref="A2:U2"/>
    <mergeCell ref="A3:U3"/>
    <mergeCell ref="A4:U4"/>
    <mergeCell ref="A5:U5"/>
    <mergeCell ref="A116:G116"/>
    <mergeCell ref="A117:G117"/>
    <mergeCell ref="A118:G118"/>
    <mergeCell ref="A119:G119"/>
    <mergeCell ref="B120:B121"/>
    <mergeCell ref="C120:G120"/>
  </mergeCells>
  <pageMargins left="0.31496062992125984" right="0.35433070866141736" top="0.5" bottom="0.28999999999999998" header="0.52" footer="0.17"/>
  <pageSetup scale="4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INGRESOS JUNIO 2021</vt:lpstr>
      <vt:lpstr>INGRESOS JULIO 2021 </vt:lpstr>
      <vt:lpstr>GASTOS JULIO 2021 </vt:lpstr>
      <vt:lpstr>'GASTOS JULIO 2021 '!Área_de_impresión</vt:lpstr>
      <vt:lpstr>'INGRESOS JULIO 2021 '!Área_de_impresión</vt:lpstr>
      <vt:lpstr>'INGRESOS JUNIO 2021'!Área_de_impresión</vt:lpstr>
      <vt:lpstr>'GASTOS JULIO 2021 '!Títulos_a_imprimir</vt:lpstr>
      <vt:lpstr>'INGRESOS JULIO 2021 '!Títulos_a_imprimir</vt:lpstr>
      <vt:lpstr>'INGRESOS JUNIO 2021'!Títulos_a_imprimir</vt:lpstr>
    </vt:vector>
  </TitlesOfParts>
  <Company>Personal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PC-1</cp:lastModifiedBy>
  <cp:lastPrinted>2021-09-02T03:24:25Z</cp:lastPrinted>
  <dcterms:created xsi:type="dcterms:W3CDTF">2004-01-28T22:51:19Z</dcterms:created>
  <dcterms:modified xsi:type="dcterms:W3CDTF">2021-09-02T03:29:04Z</dcterms:modified>
</cp:coreProperties>
</file>