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martinez\Documents\1 CONTROL INTERNO\AUDITORIAS INTERNAS\PLAN MEJOR.SEGUIM.INFORMES AUDIT.INTERNAS\SEGUIM-EVIDENC-PM-INFORME AUDTORIA GD 2023\"/>
    </mc:Choice>
  </mc:AlternateContent>
  <bookViews>
    <workbookView xWindow="0" yWindow="0" windowWidth="20490" windowHeight="5655" tabRatio="601"/>
  </bookViews>
  <sheets>
    <sheet name="F14.1  PLANES DE MEJORAMIENT..." sheetId="1" r:id="rId1"/>
    <sheet name="Hoja2" sheetId="3"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K14" i="1"/>
  <c r="K13" i="1"/>
  <c r="K12" i="1"/>
  <c r="O15" i="1"/>
  <c r="O14" i="1"/>
  <c r="O13" i="1"/>
  <c r="O10" i="1"/>
  <c r="O9" i="1"/>
  <c r="K9" i="1"/>
  <c r="K7" i="1" l="1"/>
  <c r="K6" i="1" l="1"/>
  <c r="H13" i="3" l="1"/>
  <c r="L16" i="1"/>
  <c r="O6" i="1" l="1"/>
  <c r="E12" i="3" l="1"/>
  <c r="G12" i="3"/>
  <c r="F12" i="3"/>
  <c r="D12" i="3"/>
  <c r="C12" i="3"/>
</calcChain>
</file>

<file path=xl/sharedStrings.xml><?xml version="1.0" encoding="utf-8"?>
<sst xmlns="http://schemas.openxmlformats.org/spreadsheetml/2006/main" count="121" uniqueCount="106">
  <si>
    <t>Fecha</t>
  </si>
  <si>
    <t>Periodicidad</t>
  </si>
  <si>
    <t>1 SUSCRIPCIÓN DEL PLAN DE MEJORAMIENTO</t>
  </si>
  <si>
    <t>Modalidad de Registro</t>
  </si>
  <si>
    <t>Codigo del Hallazgo</t>
  </si>
  <si>
    <t>Descripción del Hallazgo</t>
  </si>
  <si>
    <t>Causas del Hallazgo</t>
  </si>
  <si>
    <t>Acciones de Mejora</t>
  </si>
  <si>
    <t>Actividades / Descripción</t>
  </si>
  <si>
    <t>Actividades / Cantidades Unidades de Medida</t>
  </si>
  <si>
    <t>Actividades / Unidades de Medida</t>
  </si>
  <si>
    <t>Actividades / Fecha de terminación</t>
  </si>
  <si>
    <t>Actividades / Plazo de semanas</t>
  </si>
  <si>
    <t>Actividades / Avance Fisico de Ejecución</t>
  </si>
  <si>
    <t>Observaciones</t>
  </si>
  <si>
    <t>Anual</t>
  </si>
  <si>
    <t>Actividades / Fecha de Inicio</t>
  </si>
  <si>
    <t>Las situaciones anteriormente descritas se presentan por inaplicabilidad de las normas de archivo, tanto externas como internas.</t>
  </si>
  <si>
    <t>Las situaciones anteriormente descritas se presentan por deficiencias en el control interno del área responsable del proceso para asegurar el cumplimiento de las condiciones exigidas por la normatividad vigente</t>
  </si>
  <si>
    <t>Debilidades en las acciones para la aplicación normativa, desarticulación y fallas en la comunicación entre las áreas involucradas</t>
  </si>
  <si>
    <t>Procesos desactualizados por debilidades en el control de los registros, revisión y mantenimiento en la gestión documental por parte del grupo de trabajo</t>
  </si>
  <si>
    <t>Desarticulación entre los procesos involucrados e incumplimiento de la normatividad relacionada con la capacitación de funcionarios de los diferentes niveles de la entidad que gestionan el archivo</t>
  </si>
  <si>
    <t>Debilidades en los controles internos de las áreas responsables en la aplicación de los criterios normativos y procedimientos definidos por la Corporación.</t>
  </si>
  <si>
    <r>
      <rPr>
        <b/>
        <sz val="10"/>
        <color indexed="8"/>
        <rFont val="Arial"/>
        <family val="2"/>
      </rPr>
      <t>Hallazgo 2</t>
    </r>
    <r>
      <rPr>
        <sz val="10"/>
        <color indexed="8"/>
        <rFont val="Arial"/>
        <family val="2"/>
      </rPr>
      <t>. Identificación de riesgos asociados del Depósito y Conservación Documental</t>
    </r>
  </si>
  <si>
    <r>
      <rPr>
        <b/>
        <sz val="10"/>
        <color indexed="8"/>
        <rFont val="Arial"/>
        <family val="2"/>
      </rPr>
      <t>Hallazgo 3.</t>
    </r>
    <r>
      <rPr>
        <sz val="10"/>
        <color indexed="8"/>
        <rFont val="Arial"/>
        <family val="2"/>
      </rPr>
      <t xml:space="preserve"> Desactualización en el portal de Datos Abiertos del Estado de los instrumentos de gestión de la información pública</t>
    </r>
  </si>
  <si>
    <r>
      <rPr>
        <b/>
        <sz val="10"/>
        <color indexed="8"/>
        <rFont val="Arial"/>
        <family val="2"/>
      </rPr>
      <t>Hallazgo 4</t>
    </r>
    <r>
      <rPr>
        <sz val="10"/>
        <color indexed="8"/>
        <rFont val="Arial"/>
        <family val="2"/>
      </rPr>
      <t>. Desactualización del proceso y procedimientos de Gestión Documental</t>
    </r>
  </si>
  <si>
    <r>
      <rPr>
        <b/>
        <sz val="10"/>
        <color indexed="8"/>
        <rFont val="Arial"/>
        <family val="2"/>
      </rPr>
      <t xml:space="preserve">Hallazgo 5. </t>
    </r>
    <r>
      <rPr>
        <sz val="10"/>
        <color indexed="8"/>
        <rFont val="Arial"/>
        <family val="2"/>
      </rPr>
      <t>Capacitación y programación en el Plan Institucional de Capacitación año 2023 en materia de gestión documental:</t>
    </r>
  </si>
  <si>
    <r>
      <rPr>
        <b/>
        <sz val="10"/>
        <color indexed="8"/>
        <rFont val="Arial"/>
        <family val="2"/>
      </rPr>
      <t>Hallazgo 6</t>
    </r>
    <r>
      <rPr>
        <sz val="10"/>
        <color indexed="8"/>
        <rFont val="Arial"/>
        <family val="2"/>
      </rPr>
      <t>. Inventarios documentales de entrega de documentos por desvinculación o retiro de servidores públicos</t>
    </r>
  </si>
  <si>
    <t>En prueba de inspección realizada al Archivo Central, se evidenció que, en el mismo espacio dispuesto para la conservación de los fondos documentales, se encuentra ubicado un baño y una cafetería, representando un riesgo en la seguridad física de los archivos. Así mismo se encontró que uno de los extintores está en un sitio en el que se dificulta su acceso en el evento de una emergencia y se requiera su utilización</t>
  </si>
  <si>
    <r>
      <rPr>
        <b/>
        <sz val="10"/>
        <color indexed="8"/>
        <rFont val="Arial"/>
        <family val="2"/>
      </rPr>
      <t xml:space="preserve">Hallazgo 1 </t>
    </r>
    <r>
      <rPr>
        <sz val="10"/>
        <color indexed="8"/>
        <rFont val="Arial"/>
        <family val="2"/>
      </rPr>
      <t>Desactualización de los Instrumentos Archivísticos para la Gestión Documental.</t>
    </r>
  </si>
  <si>
    <t>Al revisar el CCD y las TRD utilizado para la GD, se pudo evidenciar que se encuentran desactualizados. Link de la sede virtual: https://www.corpamag.gov.co/transparencia/datos-abiertos/informe-de-archivo), teniendo en cuenta que CORPAMAG mediante Acuerdo No. 26 de diciembre 21 de 2021 del Consejo Directivo, modificó su estructura orgánica, y estos instrumentos archivísticos deben estar acordes a esta</t>
  </si>
  <si>
    <t xml:space="preserve">En el portal de datos abiertos (datos.gov.co) está desactualizado tanto el registro de activos de información, el índice de información clasificada y reservada, y el esquema de publicación de la entidad, incumpliendo con la política de datos abiertos.Esta información fue remitida por el área de Gestión Documental a la Oficina de Planeación en el 2022.
En el portal de datos abiertos la última información que aparece publicada es la del año 2020, </t>
  </si>
  <si>
    <t xml:space="preserve">No se evidencian soportes de capacitaciones para todos los integrantes del Grupo de Gestión Documental ni del personal responsable del archivo de gestión de la Corporación, en relación con su labor.  Se observó que durante la vigencia 2022 (se capacitó a 1 solo funcionario) y en lo corrido del 2023, ninguno. 
Por otra parte, el Plan de Capacitación Institucional del año 2023 no contempla formación para el programa de gestión documental. </t>
  </si>
  <si>
    <t>De acuerdo con la revisión documental de 20 expedientes de hojas de vida seleccionadas, se observó que: 
- 2 funcionarios no contaban con el formato FR.GTH.001 acta de entrega. 
- 3 funcionarios cuentan con el formato FR.GTH.001 acta de entrega, sin el lleno de requisitos (firmas). 
- 3 funcionarios no entregaron el formato FR.GD.021 Único de inventario documental-FUID.</t>
  </si>
  <si>
    <t>De acuerdo con la revisión realizada a la documentación del proceso que se encuentra publicada en la intranet de la Corporación, se evidenció que se encuentra desactualizada:- la ficha de Caracterización del Proceso. -Procedimiento PR.GD.001 Planeación de documentos.</t>
  </si>
  <si>
    <t xml:space="preserve">Solicitar la reunion con el profesional responsable del Sistema de Gestion de Corpamag.
</t>
  </si>
  <si>
    <t xml:space="preserve">Enviar 1 correo a SistemadeGestion@corpamag.gov.co
</t>
  </si>
  <si>
    <t xml:space="preserve">22/09/2023
</t>
  </si>
  <si>
    <t xml:space="preserve">22/09/2023
</t>
  </si>
  <si>
    <t xml:space="preserve">
02/10/2023
</t>
  </si>
  <si>
    <t xml:space="preserve">
31/12/2023
</t>
  </si>
  <si>
    <t>Publicar 2 documentos.</t>
  </si>
  <si>
    <t>Velar por el cumplimiento del procedimiento  de la Corporación</t>
  </si>
  <si>
    <t>% de cumplimiento</t>
  </si>
  <si>
    <t xml:space="preserve">
Aprobación de la actualización de la ficha de caracterización del proceso GD y procedimiento Planeación de documentos.
</t>
  </si>
  <si>
    <t>Solicitar que se incluya los temas de capacitación en PIC 2024.</t>
  </si>
  <si>
    <t>Solicitar al proveedor que se indique que medidas se tienen frente a inundaciones en el área de BODEGA donde se encuentran los Archivos de Corpamag.</t>
  </si>
  <si>
    <t>Solicitar a las dependencias y grupos las necesidades de capacitación de los funcionarios para Incluirlas en el Plan Institucional de Capacitación del año 2024.</t>
  </si>
  <si>
    <t xml:space="preserve">Documento </t>
  </si>
  <si>
    <t>Solicitar al contratista por parte del supervisor del acondicionamiento de los riesgos detectados, para tomar las acciones de mejora a las deficiencias encontradas.</t>
  </si>
  <si>
    <t>Realizar la Gestión para la actualización de las  Tablas de Retención - Cuadro de Clasificación Documental según la Norma del ARCHIVO GENERAL DE LA NACIÓN.</t>
  </si>
  <si>
    <t xml:space="preserve">Contratación para la actualización de la TRD/CCD (Tabla de Retención Documental - Cuadro Clasificación Documental). </t>
  </si>
  <si>
    <t xml:space="preserve">Efectuar un diagnóstico para actualización de la TRD/CCD (Tabla de Retención Documental - Cuadro Clasificación Documental). 
</t>
  </si>
  <si>
    <t>Contrato</t>
  </si>
  <si>
    <t>Documentos (Acta y Oficio)</t>
  </si>
  <si>
    <t xml:space="preserve">
30/08/2024
</t>
  </si>
  <si>
    <t xml:space="preserve">Numero de capacitaciones </t>
  </si>
  <si>
    <t>Ejecutar las capacitaciones de gestion documental incluidas en el PIC 2024</t>
  </si>
  <si>
    <t>Documento publicado</t>
  </si>
  <si>
    <t xml:space="preserve">Enviar un correo a todas los funcionarios desde Gestionhumana@corpamag.gov.co
 para que envien sus necesidades de capacitaciòn. </t>
  </si>
  <si>
    <t>Gestionar el cumplimiento de las capacitaciones de gestion documental incluidas en el PIC 2024</t>
  </si>
  <si>
    <t>Realización del diagnóstico para la actualización de la TRD- CCD.</t>
  </si>
  <si>
    <r>
      <rPr>
        <b/>
        <sz val="7"/>
        <color indexed="8"/>
        <rFont val="Arial"/>
        <family val="2"/>
      </rPr>
      <t xml:space="preserve">Hallazgo 1 </t>
    </r>
    <r>
      <rPr>
        <sz val="7"/>
        <color indexed="8"/>
        <rFont val="Arial"/>
        <family val="2"/>
      </rPr>
      <t>Desactualización de los Instrumentos Archivísticos para la Gestión Documental.</t>
    </r>
  </si>
  <si>
    <t>SI</t>
  </si>
  <si>
    <t>NO</t>
  </si>
  <si>
    <r>
      <rPr>
        <b/>
        <sz val="7"/>
        <color indexed="8"/>
        <rFont val="Arial"/>
        <family val="2"/>
      </rPr>
      <t>Hallazgo 2</t>
    </r>
    <r>
      <rPr>
        <sz val="7"/>
        <color indexed="8"/>
        <rFont val="Arial"/>
        <family val="2"/>
      </rPr>
      <t>. Identificación de riesgos asociados del Depósito y Conservación Documental</t>
    </r>
  </si>
  <si>
    <r>
      <rPr>
        <b/>
        <sz val="7"/>
        <color indexed="8"/>
        <rFont val="Arial"/>
        <family val="2"/>
      </rPr>
      <t>Hallazgo 3.</t>
    </r>
    <r>
      <rPr>
        <sz val="7"/>
        <color indexed="8"/>
        <rFont val="Arial"/>
        <family val="2"/>
      </rPr>
      <t xml:space="preserve"> Desactualización en el portal de Datos Abiertos del Estado de los instrumentos de gestión de la información pública</t>
    </r>
  </si>
  <si>
    <r>
      <rPr>
        <b/>
        <sz val="7"/>
        <color indexed="8"/>
        <rFont val="Arial"/>
        <family val="2"/>
      </rPr>
      <t>Hallazgo 4</t>
    </r>
    <r>
      <rPr>
        <sz val="7"/>
        <color indexed="8"/>
        <rFont val="Arial"/>
        <family val="2"/>
      </rPr>
      <t>. Desactualización del proceso y procedimientos de Gestión Documental</t>
    </r>
  </si>
  <si>
    <r>
      <rPr>
        <b/>
        <sz val="7"/>
        <color indexed="8"/>
        <rFont val="Arial"/>
        <family val="2"/>
      </rPr>
      <t xml:space="preserve">Hallazgo 5. </t>
    </r>
    <r>
      <rPr>
        <sz val="7"/>
        <color indexed="8"/>
        <rFont val="Arial"/>
        <family val="2"/>
      </rPr>
      <t>Capacitación y programación en el Plan Institucional de Capacitación año 2023 en materia de gestión documental:</t>
    </r>
  </si>
  <si>
    <r>
      <rPr>
        <b/>
        <sz val="7"/>
        <color indexed="8"/>
        <rFont val="Arial"/>
        <family val="2"/>
      </rPr>
      <t>Hallazgo 6</t>
    </r>
    <r>
      <rPr>
        <sz val="7"/>
        <color indexed="8"/>
        <rFont val="Arial"/>
        <family val="2"/>
      </rPr>
      <t>. Inventarios documentales de entrega de documentos por desvinculación o retiro de servidores públicos</t>
    </r>
  </si>
  <si>
    <t>TOTAL</t>
  </si>
  <si>
    <t xml:space="preserve">Presentar ante el Cmité Institucional de Gestión y Desempeño, para la aprobación de la actualización de la TRD/CCD y posteriormente enviarlo al Archico General de la Nación para su convalidación </t>
  </si>
  <si>
    <t xml:space="preserve"> Solicitar a la Oficina de Planeación la Revisión de la ficha de caracterización del Proceso de Gestión Documental y del procedimiento Planeación de Documentos</t>
  </si>
  <si>
    <t>Se evidenció la publicación en la página web de la Corporación y en el portal datosabiertos.gov.co de los archivos: "Índice de Información Clasificada 2023" y "Registros de Activos de Información 2023". De igual manera, se publicó la resolución correspondiente, tal como se puede verificar en los enlaces:
https://www.datos.gov.co/Ambiente-y-Desarrollo-Sostenible/Indice-de-Informacion-Clasificada-y-Reservada-de-C/bmxm-edut/about_data
https://www.datos.gov.co/Ambiente-y-Desarrollo-Sostenible/Indice-de-Informacion-Clasificada-y-Reservada-de-C/bmxm-edut/data_preview
https://www.datos.gov.co/Funci-n-p-blica/Esquema-de-publicaci-n-de-Informaci-n-Corpamag/ja3x-3i93/about_data
https://www.datos.gov.co/Funci-n-p-blica/Esquema-de-publicaci-n-de-Informaci-n-Corpamag/ja3x-3i93/data_preview
Resolución Link:
https://www.corpamag.gov.co/archivos/resoluciones/Resol_4606-2022.pdf</t>
  </si>
  <si>
    <t>No. Criterios</t>
  </si>
  <si>
    <t>Cumple</t>
  </si>
  <si>
    <t>Items</t>
  </si>
  <si>
    <t>Parcial</t>
  </si>
  <si>
    <t>No Aplica. Dentro del plazo</t>
  </si>
  <si>
    <t xml:space="preserve">Se evidenció el documento presentado por el proceso, titulado "Informe Encuesta Tabla de Retención Documental", en el cual se detalla el trabajo realizado para el diagnóstico de los instrumentos archivísticos de La Corporación. </t>
  </si>
  <si>
    <t>Se evidenció correo electrónico de fecha 21 septiembre 2023, donde el coordinador de Gestión Documental solicita reunión para la realización de una mesa de trabajo con el responsable de Sistema de Gestión en la Oficina de Planeación, agendada para el 28 de septiembre del mismo año, con el fin de tratar el tema de revisión de los procesos y procedimientos (Ficha de caracterización) y realizar su actualización.</t>
  </si>
  <si>
    <t>Verificación OCI</t>
  </si>
  <si>
    <t>Avance</t>
  </si>
  <si>
    <t>Estado</t>
  </si>
  <si>
    <t xml:space="preserve">Verificar y solicitar al funcionario que se desvincule de la Corporación, la entrega del cargo acorde a los procedimientos.
</t>
  </si>
  <si>
    <t xml:space="preserve">Se evidenció el documento aportado por el contratista, en el que se informan las acciones de mejora realizadas en cuanto a la ubicación de los extintores, así como en las áreas de cocina y baño. 
</t>
  </si>
  <si>
    <t>La empresa IDOC envió oficio donde menciona las intervenciones realizadas a los riesgos detectados, y se tomaron  las acciones de mejora a las deficiencias encontradas a:  Ubicación de extintor, Unidad sanitaria y Area de cafeteria.</t>
  </si>
  <si>
    <t xml:space="preserve">Publicar en la página Web de Corpamag y en datos abiertos.gov.co,  los archivos: Índice de Información clasificada_2021. 
Publicar la Resolución No. 4606 de 2022.  </t>
  </si>
  <si>
    <t>Publicar la  Resolucion No. 4606 de 2022, por parte del responsable de publciar en el grupo de Gestion de TIC.</t>
  </si>
  <si>
    <t xml:space="preserve">Publicar la Resolucion No. 4606 de 2022.  </t>
  </si>
  <si>
    <t xml:space="preserve">Evidencias: 
Publicación del Índice de Información clasificada 2021 y la Resolución No. 4606 de 2022.  </t>
  </si>
  <si>
    <t>PORCENTAJE DE CUMPLIMIENTO 75%</t>
  </si>
  <si>
    <t>PLAN DE MEJORAMIENTO INSTITUCIONAL
AUDITORÍA INTERNA GESTIÓN DOCUMENTAL VIGENCIA 2023</t>
  </si>
  <si>
    <r>
      <rPr>
        <b/>
        <sz val="10"/>
        <color indexed="8"/>
        <rFont val="Arial"/>
        <family val="2"/>
      </rPr>
      <t xml:space="preserve">SE CIERRA EL HALLAZGO.
</t>
    </r>
    <r>
      <rPr>
        <sz val="10"/>
        <color indexed="8"/>
        <rFont val="Arial"/>
        <family val="2"/>
      </rPr>
      <t xml:space="preserve">
El equipo de OCI realizó una visita ocular al establecimiento que alberga el Archivo Central de la Corporación, donde se pudo constatar la implementación de dichos cambios.
</t>
    </r>
  </si>
  <si>
    <r>
      <rPr>
        <b/>
        <sz val="10"/>
        <color indexed="8"/>
        <rFont val="Arial"/>
        <family val="2"/>
      </rPr>
      <t xml:space="preserve">SE CIERRA EL HALLAZGO.
</t>
    </r>
    <r>
      <rPr>
        <sz val="10"/>
        <color indexed="8"/>
        <rFont val="Arial"/>
        <family val="2"/>
      </rPr>
      <t xml:space="preserve">
Teniendo en cuenta la publicación en la página de la Corporación y en el portal de datos abiertos.gov.co.</t>
    </r>
  </si>
  <si>
    <t>Seguimiento Junio 2026</t>
  </si>
  <si>
    <r>
      <t xml:space="preserve">
</t>
    </r>
    <r>
      <rPr>
        <sz val="10"/>
        <rFont val="Calibri"/>
        <family val="2"/>
        <scheme val="minor"/>
      </rPr>
      <t>El proceso auditado no aportó evidencias de ejecución ni avances de la actividad programada. Por lo anterior, la acción de mejora permanece abierta y se encuentra en estado Incumplida.</t>
    </r>
  </si>
  <si>
    <r>
      <t xml:space="preserve">Se evidenció la actualización y publicación en la intranet de la Corporación de la Ficha de Caracterización de Gestión Documental, de fecha 26 de agosto 2024 con los cambios realizados.
Por otro lado, se evidenció la propuesta de actualización del procedimiento "PR.GD.001 Planeación de Documentos", el cual se encuentra en revisión en la Oficina de Planeación.
</t>
    </r>
    <r>
      <rPr>
        <sz val="10"/>
        <rFont val="Arial"/>
        <family val="2"/>
      </rPr>
      <t xml:space="preserve">Actividad vencida. 
El proceso auditado no aportó evidencias de ejecución ni avances de la actividad. Por lo anterior, la acción de mejora permanece abierta y se encuentra en estado Incumplida.
</t>
    </r>
  </si>
  <si>
    <t>Se evidenció un correo electrónico enviado por la Oficina de Gestión del Talento Humano a todas las dependencias, con fecha 26 de diciembre de 2023, en el que se solicita diligenciar la Encuesta de Recolección de Información para el Plan de Capacitación Vigencia 2024. 
Además, aportan captura de la encuesta donde se evidencia los nombres de los funcionarios, incluidos los de la Oficina de Gestión Documental.
Asimismo, en el Plan Estratégico de la Gestión del Talento Humano período del 2024-2027, donde se contempla el Plan Institucional de Capacitación-PIC (Pág. 23 a la 41).</t>
  </si>
  <si>
    <t xml:space="preserve">La Corporación organizó una capacitación sobre Gestión Documental en alianza con la Caja de Compensación Familiar - CAJAMAG a través del programa INNOVA, basado en su plan de capacitación. Además se comprobó la existencia del formato de requerimiento enviado a la entidad, así como el listado de funcionarios inscritos. 
Duración total de la formación fué de 40 horas, culminó con la expedición de los certificados para los participantes.
</t>
  </si>
  <si>
    <t>Correo enviado</t>
  </si>
  <si>
    <t>Se gestionó curso de Gestión Documental con la Caja de Compensación del Magdalena -CAJAMAG.  El cual tiene una duración de 40 horas y se desarrolla en el auditorio de la Corporación iniciando desde el 28 de mayo y terminando el 25 de Julio del presente año. Se aporta el correo enviado por la instructora de CAJAMAG.</t>
  </si>
  <si>
    <t>Evidencias:
Se verificaron, mediante muestreo, las actas de entrega de puesto de trabajo de la vigencia 2025.</t>
  </si>
  <si>
    <r>
      <rPr>
        <b/>
        <sz val="10"/>
        <color indexed="8"/>
        <rFont val="Arial"/>
        <family val="2"/>
      </rPr>
      <t>SE CIERRA EL HALLAZGO.</t>
    </r>
    <r>
      <rPr>
        <sz val="10"/>
        <color indexed="8"/>
        <rFont val="Arial"/>
        <family val="2"/>
      </rPr>
      <t xml:space="preserve">
Teniendo en cuenta las evidencias aportadas.</t>
    </r>
  </si>
  <si>
    <t>EN EJECUCIÓN.
Avance 33%</t>
  </si>
  <si>
    <r>
      <rPr>
        <b/>
        <sz val="10"/>
        <color indexed="8"/>
        <rFont val="Arial"/>
        <family val="2"/>
      </rPr>
      <t>SE CIERRA EL HALLAZGO.</t>
    </r>
    <r>
      <rPr>
        <sz val="10"/>
        <color indexed="8"/>
        <rFont val="Arial"/>
        <family val="2"/>
      </rPr>
      <t xml:space="preserve">
De acuerdo con la revisión del Plan Institucional de Capacitación-PIC, en el cual se encuentran incluidas las capacitaciones relacionadas con la Gestión Documental.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</si>
</sst>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quot;$&quot;\ * #,##0_-;_-&quot;$&quot;\ * &quot;-&quot;_-;_-@_-"/>
    <numFmt numFmtId="165" formatCode="yyyy\-mm\-dd;@"/>
  </numFmts>
  <fonts count="19" x14ac:knownFonts="1">
    <font>
      <sz val="11"/>
      <color indexed="8"/>
      <name val="Calibri"/>
      <family val="2"/>
      <scheme val="minor"/>
    </font>
    <font>
      <sz val="11"/>
      <color indexed="8"/>
      <name val="Arial"/>
      <family val="2"/>
    </font>
    <font>
      <b/>
      <sz val="14"/>
      <color indexed="8"/>
      <name val="Arial"/>
      <family val="2"/>
    </font>
    <font>
      <b/>
      <sz val="10"/>
      <color indexed="9"/>
      <name val="Arial"/>
      <family val="2"/>
    </font>
    <font>
      <sz val="10"/>
      <color indexed="8"/>
      <name val="Arial"/>
      <family val="2"/>
    </font>
    <font>
      <sz val="8"/>
      <name val="Calibri"/>
      <family val="2"/>
      <scheme val="minor"/>
    </font>
    <font>
      <b/>
      <sz val="10"/>
      <name val="Arial"/>
      <family val="2"/>
    </font>
    <font>
      <b/>
      <sz val="10"/>
      <color indexed="8"/>
      <name val="Arial"/>
      <family val="2"/>
    </font>
    <font>
      <sz val="11"/>
      <color indexed="8"/>
      <name val="Calibri"/>
      <family val="2"/>
      <scheme val="minor"/>
    </font>
    <font>
      <sz val="7"/>
      <color indexed="8"/>
      <name val="Arial"/>
      <family val="2"/>
    </font>
    <font>
      <b/>
      <sz val="7"/>
      <color indexed="8"/>
      <name val="Arial"/>
      <family val="2"/>
    </font>
    <font>
      <b/>
      <sz val="8"/>
      <color indexed="8"/>
      <name val="Calibri"/>
      <family val="2"/>
      <scheme val="minor"/>
    </font>
    <font>
      <sz val="7"/>
      <color rgb="FF000000"/>
      <name val="Arial"/>
      <family val="2"/>
    </font>
    <font>
      <b/>
      <sz val="8"/>
      <color rgb="FF000000"/>
      <name val="Arial"/>
      <family val="2"/>
    </font>
    <font>
      <b/>
      <sz val="6"/>
      <color rgb="FF000000"/>
      <name val="Arial"/>
      <family val="2"/>
    </font>
    <font>
      <b/>
      <sz val="5"/>
      <color rgb="FF000000"/>
      <name val="Arial"/>
      <family val="2"/>
    </font>
    <font>
      <sz val="10"/>
      <name val="Arial"/>
      <family val="2"/>
    </font>
    <font>
      <sz val="10"/>
      <color rgb="FF333333"/>
      <name val="Calibri"/>
      <family val="2"/>
      <scheme val="minor"/>
    </font>
    <font>
      <sz val="10"/>
      <name val="Calibri"/>
      <family val="2"/>
      <scheme val="minor"/>
    </font>
  </fonts>
  <fills count="8">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0B4"/>
        <bgColor indexed="64"/>
      </patternFill>
    </fill>
    <fill>
      <patternFill patternType="solid">
        <fgColor theme="9"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89">
    <xf numFmtId="0" fontId="0" fillId="0" borderId="0" xfId="0"/>
    <xf numFmtId="0" fontId="1" fillId="0" borderId="0" xfId="0" applyFont="1"/>
    <xf numFmtId="0" fontId="4" fillId="0" borderId="0" xfId="0" applyFont="1"/>
    <xf numFmtId="0" fontId="3" fillId="2" borderId="2" xfId="0" applyFont="1" applyFill="1" applyBorder="1" applyAlignment="1">
      <alignment horizontal="left" vertical="center"/>
    </xf>
    <xf numFmtId="0" fontId="4"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applyAlignment="1">
      <alignment wrapText="1"/>
    </xf>
    <xf numFmtId="0" fontId="4" fillId="0" borderId="0" xfId="0" applyFont="1" applyAlignment="1">
      <alignment horizontal="center" wrapText="1"/>
    </xf>
    <xf numFmtId="0" fontId="1" fillId="0" borderId="0" xfId="0" applyFont="1" applyAlignment="1">
      <alignment horizontal="center" wrapText="1"/>
    </xf>
    <xf numFmtId="1" fontId="4" fillId="0" borderId="0" xfId="0" applyNumberFormat="1" applyFont="1" applyAlignment="1">
      <alignment wrapText="1"/>
    </xf>
    <xf numFmtId="1" fontId="3" fillId="2" borderId="1" xfId="0" applyNumberFormat="1" applyFont="1" applyFill="1" applyBorder="1" applyAlignment="1">
      <alignment horizontal="center" vertical="center" wrapText="1"/>
    </xf>
    <xf numFmtId="1" fontId="1" fillId="0" borderId="0" xfId="0" applyNumberFormat="1" applyFont="1" applyAlignment="1">
      <alignment wrapText="1"/>
    </xf>
    <xf numFmtId="0" fontId="4" fillId="0" borderId="2" xfId="0" applyFont="1" applyBorder="1" applyAlignment="1">
      <alignment horizontal="left" vertical="center" wrapText="1"/>
    </xf>
    <xf numFmtId="0" fontId="4" fillId="4" borderId="2" xfId="0" applyFont="1" applyFill="1" applyBorder="1" applyAlignment="1">
      <alignment vertical="top" wrapText="1"/>
    </xf>
    <xf numFmtId="0" fontId="4" fillId="4" borderId="2"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0" fontId="4" fillId="4" borderId="2" xfId="0" applyFont="1" applyFill="1" applyBorder="1" applyAlignment="1">
      <alignment horizontal="left" vertical="top" wrapText="1"/>
    </xf>
    <xf numFmtId="14" fontId="4" fillId="4"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165" fontId="4" fillId="5" borderId="2" xfId="0" applyNumberFormat="1" applyFont="1" applyFill="1" applyBorder="1" applyAlignment="1">
      <alignment horizontal="center" vertical="center" wrapText="1"/>
    </xf>
    <xf numFmtId="0" fontId="4" fillId="5" borderId="2" xfId="0" applyFont="1" applyFill="1" applyBorder="1" applyAlignment="1">
      <alignment vertical="center" wrapText="1"/>
    </xf>
    <xf numFmtId="1" fontId="4" fillId="5" borderId="2" xfId="0" applyNumberFormat="1" applyFont="1" applyFill="1" applyBorder="1" applyAlignment="1">
      <alignment horizontal="center" vertical="center" wrapText="1"/>
    </xf>
    <xf numFmtId="9" fontId="1" fillId="0" borderId="0" xfId="0" applyNumberFormat="1" applyFont="1" applyAlignment="1">
      <alignment wrapText="1"/>
    </xf>
    <xf numFmtId="9" fontId="1" fillId="0" borderId="0" xfId="0" applyNumberFormat="1" applyFont="1"/>
    <xf numFmtId="0" fontId="9" fillId="0" borderId="2" xfId="0" applyFont="1" applyBorder="1" applyAlignment="1">
      <alignment horizontal="center" vertical="center"/>
    </xf>
    <xf numFmtId="0" fontId="11" fillId="0" borderId="2" xfId="0" applyFont="1" applyBorder="1" applyAlignment="1">
      <alignment horizontal="center" vertical="center"/>
    </xf>
    <xf numFmtId="0" fontId="9" fillId="0" borderId="2" xfId="0" applyFont="1" applyFill="1" applyBorder="1" applyAlignment="1">
      <alignment horizontal="left" vertical="top" wrapText="1"/>
    </xf>
    <xf numFmtId="0" fontId="9" fillId="0" borderId="5" xfId="0" applyFont="1" applyFill="1" applyBorder="1" applyAlignment="1">
      <alignment vertical="center" wrapText="1"/>
    </xf>
    <xf numFmtId="0" fontId="9" fillId="0" borderId="3" xfId="0" applyFont="1" applyFill="1" applyBorder="1" applyAlignment="1">
      <alignment vertical="center" wrapText="1"/>
    </xf>
    <xf numFmtId="0" fontId="9" fillId="0" borderId="16" xfId="0" applyFont="1" applyFill="1" applyBorder="1" applyAlignment="1">
      <alignment vertical="center" wrapText="1"/>
    </xf>
    <xf numFmtId="0" fontId="9" fillId="0" borderId="3" xfId="0" applyFont="1" applyFill="1" applyBorder="1" applyAlignment="1">
      <alignment horizontal="justify" vertical="center"/>
    </xf>
    <xf numFmtId="0" fontId="0" fillId="0" borderId="3" xfId="0" applyBorder="1"/>
    <xf numFmtId="0" fontId="14" fillId="6" borderId="13" xfId="0" applyFont="1" applyFill="1" applyBorder="1" applyAlignment="1">
      <alignment horizontal="center" vertical="center"/>
    </xf>
    <xf numFmtId="0" fontId="15" fillId="6" borderId="13" xfId="0" applyFont="1" applyFill="1" applyBorder="1" applyAlignment="1">
      <alignment horizontal="center" vertical="center" wrapText="1"/>
    </xf>
    <xf numFmtId="0" fontId="9" fillId="0" borderId="2" xfId="0" applyFont="1" applyBorder="1" applyAlignment="1">
      <alignment vertical="center"/>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1" fillId="0" borderId="0" xfId="0" applyFont="1" applyAlignment="1">
      <alignment horizontal="left" wrapText="1"/>
    </xf>
    <xf numFmtId="0" fontId="9" fillId="3" borderId="2" xfId="0" applyFont="1" applyFill="1" applyBorder="1" applyAlignment="1">
      <alignment horizontal="center" vertical="center"/>
    </xf>
    <xf numFmtId="9" fontId="4" fillId="4" borderId="2" xfId="0" applyNumberFormat="1" applyFont="1" applyFill="1" applyBorder="1" applyAlignment="1">
      <alignment horizontal="center" vertical="center"/>
    </xf>
    <xf numFmtId="0" fontId="4" fillId="0" borderId="2" xfId="0" applyFont="1" applyBorder="1" applyAlignment="1">
      <alignment vertical="center" wrapText="1"/>
    </xf>
    <xf numFmtId="0" fontId="4" fillId="5" borderId="2" xfId="2"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14" fontId="6" fillId="3" borderId="3" xfId="0" applyNumberFormat="1" applyFont="1" applyFill="1" applyBorder="1" applyAlignment="1">
      <alignment vertical="center" wrapText="1"/>
    </xf>
    <xf numFmtId="0" fontId="6" fillId="3" borderId="4" xfId="0" applyFont="1" applyFill="1" applyBorder="1" applyAlignment="1">
      <alignment vertical="center" wrapText="1"/>
    </xf>
    <xf numFmtId="0" fontId="17" fillId="0" borderId="2" xfId="0" applyFont="1" applyBorder="1" applyAlignment="1">
      <alignment vertical="center" wrapText="1"/>
    </xf>
    <xf numFmtId="0" fontId="4" fillId="0" borderId="2" xfId="0" applyFont="1" applyBorder="1" applyAlignment="1">
      <alignment vertical="top" wrapText="1"/>
    </xf>
    <xf numFmtId="0" fontId="4" fillId="7" borderId="2" xfId="0" applyFont="1" applyFill="1" applyBorder="1" applyAlignment="1">
      <alignment horizontal="left" vertical="top" wrapText="1"/>
    </xf>
    <xf numFmtId="0" fontId="4" fillId="7" borderId="2" xfId="0" applyFont="1" applyFill="1" applyBorder="1" applyAlignment="1">
      <alignment vertical="top" wrapText="1"/>
    </xf>
    <xf numFmtId="0" fontId="4" fillId="7" borderId="2" xfId="0" applyFont="1" applyFill="1" applyBorder="1" applyAlignment="1">
      <alignment horizontal="justify" vertical="center"/>
    </xf>
    <xf numFmtId="0" fontId="4" fillId="7"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14" fontId="4" fillId="7" borderId="2" xfId="0" applyNumberFormat="1" applyFont="1" applyFill="1" applyBorder="1" applyAlignment="1">
      <alignment horizontal="center" vertical="center" wrapText="1"/>
    </xf>
    <xf numFmtId="1" fontId="4" fillId="7" borderId="2" xfId="0" applyNumberFormat="1" applyFont="1" applyFill="1" applyBorder="1" applyAlignment="1">
      <alignment horizontal="center" vertical="center" wrapText="1"/>
    </xf>
    <xf numFmtId="9" fontId="4" fillId="7"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9" fontId="4" fillId="4" borderId="5" xfId="0" applyNumberFormat="1" applyFont="1" applyFill="1" applyBorder="1" applyAlignment="1">
      <alignment horizontal="center" vertical="center"/>
    </xf>
    <xf numFmtId="9" fontId="4" fillId="4" borderId="7" xfId="0" applyNumberFormat="1" applyFont="1" applyFill="1"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6" fillId="4" borderId="2" xfId="0" applyFont="1" applyFill="1" applyBorder="1" applyAlignment="1">
      <alignment horizontal="center" vertical="top" wrapText="1"/>
    </xf>
    <xf numFmtId="0" fontId="16" fillId="4"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3" borderId="2" xfId="0" applyFont="1" applyFill="1" applyBorder="1" applyAlignment="1">
      <alignment horizontal="center" vertical="center" wrapText="1"/>
    </xf>
    <xf numFmtId="14" fontId="6" fillId="3" borderId="3"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0" fontId="4" fillId="0" borderId="7" xfId="0" applyFont="1" applyBorder="1" applyAlignment="1">
      <alignment horizontal="left" vertical="center"/>
    </xf>
    <xf numFmtId="9" fontId="4" fillId="3" borderId="2"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12" fillId="0" borderId="2" xfId="0" applyFont="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8"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0"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1161915</xdr:colOff>
      <xdr:row>0</xdr:row>
      <xdr:rowOff>739009</xdr:rowOff>
    </xdr:to>
    <xdr:pic>
      <xdr:nvPicPr>
        <xdr:cNvPr id="4" name="Imagen 2" descr="Logo Corpamag alta resolucion baja resolució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1915" cy="739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23"/>
  <sheetViews>
    <sheetView tabSelected="1" zoomScale="50" zoomScaleNormal="50" workbookViewId="0">
      <pane xSplit="2" ySplit="5" topLeftCell="J14" activePane="bottomRight" state="frozen"/>
      <selection pane="topRight" activeCell="C1" sqref="C1"/>
      <selection pane="bottomLeft" activeCell="A9" sqref="A9"/>
      <selection pane="bottomRight" activeCell="N18" sqref="N18"/>
    </sheetView>
  </sheetViews>
  <sheetFormatPr baseColWidth="10" defaultColWidth="9.140625" defaultRowHeight="14.25" x14ac:dyDescent="0.2"/>
  <cols>
    <col min="1" max="1" width="31.42578125" style="1" customWidth="1"/>
    <col min="2" max="2" width="38.7109375" style="8" customWidth="1"/>
    <col min="3" max="3" width="63.42578125" style="6" customWidth="1"/>
    <col min="4" max="4" width="55.42578125" style="6" customWidth="1"/>
    <col min="5" max="5" width="57.85546875" style="6" customWidth="1"/>
    <col min="6" max="6" width="42" style="6" customWidth="1"/>
    <col min="7" max="7" width="41.140625" style="6" customWidth="1"/>
    <col min="8" max="8" width="23.85546875" style="8" customWidth="1"/>
    <col min="9" max="9" width="28.28515625" style="6" customWidth="1"/>
    <col min="10" max="10" width="40" style="6" customWidth="1"/>
    <col min="11" max="11" width="37.140625" style="11" customWidth="1"/>
    <col min="12" max="12" width="24.42578125" style="6" customWidth="1"/>
    <col min="13" max="13" width="27.5703125" style="6" customWidth="1"/>
    <col min="14" max="14" width="89.85546875" style="1" customWidth="1"/>
    <col min="15" max="15" width="21.28515625" style="1" customWidth="1"/>
    <col min="16" max="16" width="50.5703125" style="1" customWidth="1"/>
    <col min="17" max="252" width="8" style="1" customWidth="1"/>
    <col min="253" max="16384" width="9.140625" style="1"/>
  </cols>
  <sheetData>
    <row r="1" spans="1:252" ht="76.5" customHeight="1" x14ac:dyDescent="0.2">
      <c r="A1" s="60" t="s">
        <v>92</v>
      </c>
      <c r="B1" s="60"/>
      <c r="C1" s="60"/>
      <c r="D1" s="60"/>
      <c r="E1" s="60"/>
      <c r="F1" s="60"/>
      <c r="G1" s="60"/>
      <c r="H1" s="60"/>
      <c r="I1" s="60"/>
      <c r="J1" s="60"/>
      <c r="K1" s="60"/>
      <c r="L1" s="60"/>
      <c r="M1" s="60"/>
      <c r="N1" s="60"/>
      <c r="O1" s="60"/>
      <c r="P1" s="60"/>
    </row>
    <row r="2" spans="1:252" s="2" customFormat="1" ht="12.75" customHeight="1" x14ac:dyDescent="0.2">
      <c r="A2" s="3" t="s">
        <v>0</v>
      </c>
      <c r="B2" s="48">
        <v>45189</v>
      </c>
      <c r="C2" s="48" t="s">
        <v>95</v>
      </c>
      <c r="D2" s="49"/>
      <c r="E2" s="49"/>
      <c r="F2" s="49"/>
      <c r="G2" s="49"/>
      <c r="H2" s="49"/>
      <c r="I2" s="49"/>
      <c r="J2" s="49"/>
      <c r="K2" s="49"/>
      <c r="L2" s="49"/>
      <c r="M2" s="49"/>
    </row>
    <row r="3" spans="1:252" s="2" customFormat="1" ht="12.75" x14ac:dyDescent="0.2">
      <c r="A3" s="3" t="s">
        <v>1</v>
      </c>
      <c r="B3" s="73" t="s">
        <v>15</v>
      </c>
      <c r="C3" s="74"/>
      <c r="D3" s="74"/>
      <c r="E3" s="74"/>
      <c r="F3" s="74"/>
      <c r="G3" s="74"/>
      <c r="H3" s="74"/>
      <c r="I3" s="74"/>
      <c r="J3" s="74"/>
      <c r="K3" s="74"/>
      <c r="L3" s="74"/>
      <c r="M3" s="74"/>
    </row>
    <row r="4" spans="1:252" s="2" customFormat="1" ht="12.75" x14ac:dyDescent="0.2">
      <c r="B4" s="7"/>
      <c r="C4" s="4"/>
      <c r="D4" s="4"/>
      <c r="E4" s="4"/>
      <c r="F4" s="4"/>
      <c r="G4" s="4"/>
      <c r="H4" s="7"/>
      <c r="I4" s="4"/>
      <c r="J4" s="4"/>
      <c r="K4" s="9"/>
      <c r="L4" s="4"/>
      <c r="M4" s="4"/>
    </row>
    <row r="5" spans="1:252" s="2" customFormat="1" ht="73.5" customHeight="1" x14ac:dyDescent="0.2">
      <c r="A5" s="5" t="s">
        <v>3</v>
      </c>
      <c r="B5" s="5" t="s">
        <v>4</v>
      </c>
      <c r="C5" s="5" t="s">
        <v>5</v>
      </c>
      <c r="D5" s="5" t="s">
        <v>6</v>
      </c>
      <c r="E5" s="5" t="s">
        <v>7</v>
      </c>
      <c r="F5" s="5" t="s">
        <v>8</v>
      </c>
      <c r="G5" s="5" t="s">
        <v>10</v>
      </c>
      <c r="H5" s="5" t="s">
        <v>9</v>
      </c>
      <c r="I5" s="5" t="s">
        <v>16</v>
      </c>
      <c r="J5" s="5" t="s">
        <v>11</v>
      </c>
      <c r="K5" s="10" t="s">
        <v>12</v>
      </c>
      <c r="L5" s="5" t="s">
        <v>13</v>
      </c>
      <c r="M5" s="5" t="s">
        <v>14</v>
      </c>
      <c r="N5" s="5" t="s">
        <v>81</v>
      </c>
      <c r="O5" s="5" t="s">
        <v>82</v>
      </c>
      <c r="P5" s="5" t="s">
        <v>83</v>
      </c>
    </row>
    <row r="6" spans="1:252" ht="96.6" customHeight="1" x14ac:dyDescent="0.2">
      <c r="A6" s="69" t="s">
        <v>2</v>
      </c>
      <c r="B6" s="72" t="s">
        <v>29</v>
      </c>
      <c r="C6" s="72" t="s">
        <v>30</v>
      </c>
      <c r="D6" s="72" t="s">
        <v>17</v>
      </c>
      <c r="E6" s="72" t="s">
        <v>50</v>
      </c>
      <c r="F6" s="21" t="s">
        <v>52</v>
      </c>
      <c r="G6" s="21" t="s">
        <v>48</v>
      </c>
      <c r="H6" s="21">
        <v>1</v>
      </c>
      <c r="I6" s="22">
        <v>45252</v>
      </c>
      <c r="J6" s="22">
        <v>45626</v>
      </c>
      <c r="K6" s="24">
        <f>4.3*13</f>
        <v>55.9</v>
      </c>
      <c r="L6" s="44">
        <v>1</v>
      </c>
      <c r="M6" s="23" t="s">
        <v>61</v>
      </c>
      <c r="N6" s="50" t="s">
        <v>79</v>
      </c>
      <c r="O6" s="76">
        <f>SUM(L6:L8)/3</f>
        <v>0.33333333333333331</v>
      </c>
      <c r="P6" s="77" t="s">
        <v>104</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row>
    <row r="7" spans="1:252" ht="66.75" customHeight="1" x14ac:dyDescent="0.2">
      <c r="A7" s="70"/>
      <c r="B7" s="72"/>
      <c r="C7" s="72"/>
      <c r="D7" s="72"/>
      <c r="E7" s="72"/>
      <c r="F7" s="38" t="s">
        <v>51</v>
      </c>
      <c r="G7" s="38" t="s">
        <v>53</v>
      </c>
      <c r="H7" s="45">
        <v>1</v>
      </c>
      <c r="I7" s="46">
        <v>45665</v>
      </c>
      <c r="J7" s="46">
        <v>45991</v>
      </c>
      <c r="K7" s="47">
        <f>4.3*10.5</f>
        <v>45.15</v>
      </c>
      <c r="L7" s="45">
        <v>0</v>
      </c>
      <c r="M7" s="39"/>
      <c r="N7" s="50" t="s">
        <v>96</v>
      </c>
      <c r="O7" s="76"/>
      <c r="P7" s="77"/>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row>
    <row r="8" spans="1:252" ht="112.5" customHeight="1" x14ac:dyDescent="0.2">
      <c r="A8" s="71"/>
      <c r="B8" s="72"/>
      <c r="C8" s="72"/>
      <c r="D8" s="72"/>
      <c r="E8" s="72"/>
      <c r="F8" s="38" t="s">
        <v>71</v>
      </c>
      <c r="G8" s="38" t="s">
        <v>54</v>
      </c>
      <c r="H8" s="45">
        <v>2</v>
      </c>
      <c r="I8" s="46">
        <v>45992</v>
      </c>
      <c r="J8" s="46">
        <v>46011</v>
      </c>
      <c r="K8" s="47">
        <v>3</v>
      </c>
      <c r="L8" s="45">
        <v>0</v>
      </c>
      <c r="M8" s="39"/>
      <c r="N8" s="50" t="s">
        <v>96</v>
      </c>
      <c r="O8" s="76"/>
      <c r="P8" s="77"/>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row>
    <row r="9" spans="1:252" ht="127.5" customHeight="1" x14ac:dyDescent="0.2">
      <c r="A9" s="12" t="s">
        <v>2</v>
      </c>
      <c r="B9" s="19" t="s">
        <v>23</v>
      </c>
      <c r="C9" s="13" t="s">
        <v>28</v>
      </c>
      <c r="D9" s="14" t="s">
        <v>18</v>
      </c>
      <c r="E9" s="15" t="s">
        <v>46</v>
      </c>
      <c r="F9" s="15" t="s">
        <v>49</v>
      </c>
      <c r="G9" s="16" t="s">
        <v>48</v>
      </c>
      <c r="H9" s="16">
        <v>1</v>
      </c>
      <c r="I9" s="17">
        <v>45200</v>
      </c>
      <c r="J9" s="17">
        <v>45535</v>
      </c>
      <c r="K9" s="18">
        <f>4.3*11</f>
        <v>47.3</v>
      </c>
      <c r="L9" s="16">
        <v>1</v>
      </c>
      <c r="M9" s="16" t="s">
        <v>86</v>
      </c>
      <c r="N9" s="50" t="s">
        <v>85</v>
      </c>
      <c r="O9" s="42">
        <f>+L9/H9</f>
        <v>1</v>
      </c>
      <c r="P9" s="43" t="s">
        <v>93</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row>
    <row r="10" spans="1:252" ht="289.5" customHeight="1" x14ac:dyDescent="0.2">
      <c r="A10" s="12" t="s">
        <v>2</v>
      </c>
      <c r="B10" s="19" t="s">
        <v>24</v>
      </c>
      <c r="C10" s="13" t="s">
        <v>31</v>
      </c>
      <c r="D10" s="14" t="s">
        <v>19</v>
      </c>
      <c r="E10" s="15" t="s">
        <v>87</v>
      </c>
      <c r="F10" s="15" t="s">
        <v>88</v>
      </c>
      <c r="G10" s="16" t="s">
        <v>89</v>
      </c>
      <c r="H10" s="16">
        <v>1</v>
      </c>
      <c r="I10" s="17">
        <v>45190</v>
      </c>
      <c r="J10" s="17">
        <v>45190</v>
      </c>
      <c r="K10" s="18">
        <v>1</v>
      </c>
      <c r="L10" s="16">
        <v>1</v>
      </c>
      <c r="M10" s="16" t="s">
        <v>90</v>
      </c>
      <c r="N10" s="43" t="s">
        <v>73</v>
      </c>
      <c r="O10" s="42">
        <f>+L10/H10</f>
        <v>1</v>
      </c>
      <c r="P10" s="43" t="s">
        <v>94</v>
      </c>
    </row>
    <row r="11" spans="1:252" ht="77.25" customHeight="1" x14ac:dyDescent="0.2">
      <c r="A11" s="63" t="s">
        <v>2</v>
      </c>
      <c r="B11" s="65" t="s">
        <v>25</v>
      </c>
      <c r="C11" s="67" t="s">
        <v>34</v>
      </c>
      <c r="D11" s="68" t="s">
        <v>20</v>
      </c>
      <c r="E11" s="65" t="s">
        <v>72</v>
      </c>
      <c r="F11" s="16" t="s">
        <v>35</v>
      </c>
      <c r="G11" s="16" t="s">
        <v>36</v>
      </c>
      <c r="H11" s="16">
        <v>1</v>
      </c>
      <c r="I11" s="17" t="s">
        <v>37</v>
      </c>
      <c r="J11" s="17" t="s">
        <v>38</v>
      </c>
      <c r="K11" s="18">
        <v>1</v>
      </c>
      <c r="L11" s="16">
        <v>1</v>
      </c>
      <c r="M11" s="16" t="s">
        <v>100</v>
      </c>
      <c r="N11" s="43" t="s">
        <v>80</v>
      </c>
      <c r="O11" s="61">
        <v>0.75</v>
      </c>
      <c r="P11" s="69" t="s">
        <v>91</v>
      </c>
    </row>
    <row r="12" spans="1:252" ht="157.5" customHeight="1" x14ac:dyDescent="0.2">
      <c r="A12" s="64"/>
      <c r="B12" s="66"/>
      <c r="C12" s="67"/>
      <c r="D12" s="68"/>
      <c r="E12" s="66"/>
      <c r="F12" s="15" t="s">
        <v>44</v>
      </c>
      <c r="G12" s="16" t="s">
        <v>41</v>
      </c>
      <c r="H12" s="16">
        <v>2</v>
      </c>
      <c r="I12" s="17" t="s">
        <v>39</v>
      </c>
      <c r="J12" s="21" t="s">
        <v>55</v>
      </c>
      <c r="K12" s="24">
        <f>4.3*11</f>
        <v>47.3</v>
      </c>
      <c r="L12" s="21">
        <v>1</v>
      </c>
      <c r="M12" s="21" t="s">
        <v>58</v>
      </c>
      <c r="N12" s="51" t="s">
        <v>97</v>
      </c>
      <c r="O12" s="62"/>
      <c r="P12" s="71"/>
    </row>
    <row r="13" spans="1:252" ht="129" customHeight="1" x14ac:dyDescent="0.2">
      <c r="A13" s="63" t="s">
        <v>2</v>
      </c>
      <c r="B13" s="65" t="s">
        <v>26</v>
      </c>
      <c r="C13" s="65" t="s">
        <v>32</v>
      </c>
      <c r="D13" s="65" t="s">
        <v>21</v>
      </c>
      <c r="E13" s="14" t="s">
        <v>47</v>
      </c>
      <c r="F13" s="16" t="s">
        <v>45</v>
      </c>
      <c r="G13" s="16" t="s">
        <v>59</v>
      </c>
      <c r="H13" s="16">
        <v>1</v>
      </c>
      <c r="I13" s="17">
        <v>45231</v>
      </c>
      <c r="J13" s="16" t="s">
        <v>40</v>
      </c>
      <c r="K13" s="18">
        <f>4.3*2</f>
        <v>8.6</v>
      </c>
      <c r="L13" s="16">
        <v>1</v>
      </c>
      <c r="M13" s="16" t="s">
        <v>100</v>
      </c>
      <c r="N13" s="43" t="s">
        <v>98</v>
      </c>
      <c r="O13" s="42">
        <f>+L13/H13</f>
        <v>1</v>
      </c>
      <c r="P13" s="63" t="s">
        <v>105</v>
      </c>
    </row>
    <row r="14" spans="1:252" ht="167.1" customHeight="1" x14ac:dyDescent="0.2">
      <c r="A14" s="64"/>
      <c r="B14" s="66"/>
      <c r="C14" s="66"/>
      <c r="D14" s="66"/>
      <c r="E14" s="14" t="s">
        <v>60</v>
      </c>
      <c r="F14" s="16" t="s">
        <v>57</v>
      </c>
      <c r="G14" s="16" t="s">
        <v>56</v>
      </c>
      <c r="H14" s="16">
        <v>1</v>
      </c>
      <c r="I14" s="20">
        <v>45292</v>
      </c>
      <c r="J14" s="20">
        <v>45629</v>
      </c>
      <c r="K14" s="18">
        <f>4.3*11</f>
        <v>47.3</v>
      </c>
      <c r="L14" s="16">
        <v>1</v>
      </c>
      <c r="M14" s="16" t="s">
        <v>101</v>
      </c>
      <c r="N14" s="43" t="s">
        <v>99</v>
      </c>
      <c r="O14" s="42">
        <f>+L14/H14</f>
        <v>1</v>
      </c>
      <c r="P14" s="75"/>
    </row>
    <row r="15" spans="1:252" ht="95.45" customHeight="1" x14ac:dyDescent="0.2">
      <c r="A15" s="12" t="s">
        <v>2</v>
      </c>
      <c r="B15" s="52" t="s">
        <v>27</v>
      </c>
      <c r="C15" s="53" t="s">
        <v>33</v>
      </c>
      <c r="D15" s="54" t="s">
        <v>22</v>
      </c>
      <c r="E15" s="55" t="s">
        <v>42</v>
      </c>
      <c r="F15" s="56" t="s">
        <v>84</v>
      </c>
      <c r="G15" s="56" t="s">
        <v>43</v>
      </c>
      <c r="H15" s="56">
        <v>1</v>
      </c>
      <c r="I15" s="57">
        <v>45292</v>
      </c>
      <c r="J15" s="57">
        <v>45473</v>
      </c>
      <c r="K15" s="58">
        <f>4.3*6</f>
        <v>25.799999999999997</v>
      </c>
      <c r="L15" s="59">
        <v>1</v>
      </c>
      <c r="M15" s="56"/>
      <c r="N15" s="43" t="s">
        <v>102</v>
      </c>
      <c r="O15" s="42">
        <f>+L15/H15</f>
        <v>1</v>
      </c>
      <c r="P15" s="43" t="s">
        <v>103</v>
      </c>
    </row>
    <row r="16" spans="1:252" x14ac:dyDescent="0.2">
      <c r="L16" s="25">
        <f>SUM(L6:L15)/12</f>
        <v>0.66666666666666663</v>
      </c>
      <c r="O16" s="26"/>
      <c r="P16" s="26"/>
    </row>
    <row r="17" spans="14:16" x14ac:dyDescent="0.2">
      <c r="N17" s="40"/>
    </row>
    <row r="18" spans="14:16" x14ac:dyDescent="0.2">
      <c r="O18" s="26"/>
    </row>
    <row r="19" spans="14:16" x14ac:dyDescent="0.2">
      <c r="N19" s="6"/>
      <c r="P19" s="6"/>
    </row>
    <row r="21" spans="14:16" x14ac:dyDescent="0.2">
      <c r="N21" s="6"/>
    </row>
    <row r="23" spans="14:16" x14ac:dyDescent="0.2">
      <c r="N23" s="6"/>
    </row>
  </sheetData>
  <mergeCells count="21">
    <mergeCell ref="E6:E8"/>
    <mergeCell ref="O6:O8"/>
    <mergeCell ref="P6:P8"/>
    <mergeCell ref="P11:P12"/>
    <mergeCell ref="P13:P14"/>
    <mergeCell ref="A1:P1"/>
    <mergeCell ref="O11:O12"/>
    <mergeCell ref="A13:A14"/>
    <mergeCell ref="B13:B14"/>
    <mergeCell ref="C13:C14"/>
    <mergeCell ref="D13:D14"/>
    <mergeCell ref="A11:A12"/>
    <mergeCell ref="B11:B12"/>
    <mergeCell ref="C11:C12"/>
    <mergeCell ref="D11:D12"/>
    <mergeCell ref="E11:E12"/>
    <mergeCell ref="A6:A8"/>
    <mergeCell ref="B6:B8"/>
    <mergeCell ref="C6:C8"/>
    <mergeCell ref="D6:D8"/>
    <mergeCell ref="B3:M3"/>
  </mergeCells>
  <phoneticPr fontId="5" type="noConversion"/>
  <pageMargins left="0.70866141732283472" right="0.70866141732283472" top="0.74803149606299213" bottom="0.74803149606299213" header="0.31496062992125984" footer="0.31496062992125984"/>
  <pageSetup scale="41" fitToWidth="2" orientation="landscape" r:id="rId1"/>
  <headerFooter>
    <oddFooter>&amp;L&amp;"Arial,Normal"&amp;8FR.EM.007&amp;R&amp;"Arial,Normal"&amp;8Versión 01_15/02/2018 &amp;K00+000xxxxxxxxxxx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D17" sqref="D17"/>
    </sheetView>
  </sheetViews>
  <sheetFormatPr baseColWidth="10" defaultRowHeight="15" x14ac:dyDescent="0.25"/>
  <cols>
    <col min="1" max="1" width="20.140625" customWidth="1"/>
    <col min="2" max="2" width="35.5703125" customWidth="1"/>
    <col min="3" max="3" width="12.5703125" customWidth="1"/>
    <col min="4" max="4" width="4.85546875" customWidth="1"/>
    <col min="5" max="6" width="5.140625" customWidth="1"/>
    <col min="7" max="7" width="5.42578125" customWidth="1"/>
  </cols>
  <sheetData>
    <row r="1" spans="1:8" ht="15.75" thickBot="1" x14ac:dyDescent="0.3"/>
    <row r="2" spans="1:8" ht="15.75" thickBot="1" x14ac:dyDescent="0.3">
      <c r="A2" s="79" t="s">
        <v>76</v>
      </c>
      <c r="B2" s="79" t="s">
        <v>5</v>
      </c>
      <c r="C2" s="82" t="s">
        <v>74</v>
      </c>
      <c r="D2" s="84" t="s">
        <v>75</v>
      </c>
      <c r="E2" s="85"/>
      <c r="F2" s="85"/>
      <c r="G2" s="86"/>
    </row>
    <row r="3" spans="1:8" ht="42" thickBot="1" x14ac:dyDescent="0.3">
      <c r="A3" s="80"/>
      <c r="B3" s="81"/>
      <c r="C3" s="83"/>
      <c r="D3" s="35" t="s">
        <v>63</v>
      </c>
      <c r="E3" s="35" t="s">
        <v>64</v>
      </c>
      <c r="F3" s="36" t="s">
        <v>77</v>
      </c>
      <c r="G3" s="36" t="s">
        <v>78</v>
      </c>
    </row>
    <row r="4" spans="1:8" ht="18.95" customHeight="1" x14ac:dyDescent="0.25">
      <c r="A4" s="87" t="s">
        <v>62</v>
      </c>
      <c r="B4" s="88" t="s">
        <v>30</v>
      </c>
      <c r="C4" s="78">
        <v>3</v>
      </c>
      <c r="D4" s="78">
        <v>1</v>
      </c>
      <c r="E4" s="78"/>
      <c r="F4" s="78"/>
      <c r="G4" s="78">
        <v>2</v>
      </c>
    </row>
    <row r="5" spans="1:8" x14ac:dyDescent="0.25">
      <c r="A5" s="87"/>
      <c r="B5" s="88"/>
      <c r="C5" s="78"/>
      <c r="D5" s="78"/>
      <c r="E5" s="78"/>
      <c r="F5" s="78"/>
      <c r="G5" s="78"/>
    </row>
    <row r="6" spans="1:8" ht="52.5" customHeight="1" x14ac:dyDescent="0.25">
      <c r="A6" s="87"/>
      <c r="B6" s="88"/>
      <c r="C6" s="78"/>
      <c r="D6" s="78"/>
      <c r="E6" s="78"/>
      <c r="F6" s="78"/>
      <c r="G6" s="78"/>
      <c r="H6">
        <v>33</v>
      </c>
    </row>
    <row r="7" spans="1:8" ht="36" x14ac:dyDescent="0.25">
      <c r="A7" s="29" t="s">
        <v>65</v>
      </c>
      <c r="B7" s="31" t="s">
        <v>18</v>
      </c>
      <c r="C7" s="27">
        <v>1</v>
      </c>
      <c r="D7" s="27">
        <v>1</v>
      </c>
      <c r="E7" s="27"/>
      <c r="F7" s="27"/>
      <c r="G7" s="27"/>
      <c r="H7">
        <v>100</v>
      </c>
    </row>
    <row r="8" spans="1:8" ht="45" x14ac:dyDescent="0.25">
      <c r="A8" s="29" t="s">
        <v>66</v>
      </c>
      <c r="B8" s="31" t="s">
        <v>19</v>
      </c>
      <c r="C8" s="27">
        <v>1</v>
      </c>
      <c r="D8" s="27">
        <v>1</v>
      </c>
      <c r="E8" s="27"/>
      <c r="F8" s="27"/>
      <c r="G8" s="27"/>
      <c r="H8">
        <v>100</v>
      </c>
    </row>
    <row r="9" spans="1:8" ht="67.5" customHeight="1" x14ac:dyDescent="0.25">
      <c r="A9" s="30" t="s">
        <v>67</v>
      </c>
      <c r="B9" s="31" t="s">
        <v>20</v>
      </c>
      <c r="C9" s="27">
        <v>2</v>
      </c>
      <c r="D9" s="27">
        <v>1</v>
      </c>
      <c r="E9" s="37"/>
      <c r="F9" s="27">
        <v>1</v>
      </c>
      <c r="G9" s="37"/>
      <c r="H9">
        <v>75</v>
      </c>
    </row>
    <row r="10" spans="1:8" ht="48.6" customHeight="1" x14ac:dyDescent="0.25">
      <c r="A10" s="30" t="s">
        <v>68</v>
      </c>
      <c r="B10" s="32" t="s">
        <v>21</v>
      </c>
      <c r="C10" s="27">
        <v>2</v>
      </c>
      <c r="D10" s="27">
        <v>2</v>
      </c>
      <c r="E10" s="27"/>
      <c r="F10" s="27"/>
      <c r="G10" s="27"/>
      <c r="H10">
        <v>100</v>
      </c>
    </row>
    <row r="11" spans="1:8" ht="42.95" customHeight="1" x14ac:dyDescent="0.25">
      <c r="A11" s="29" t="s">
        <v>69</v>
      </c>
      <c r="B11" s="33" t="s">
        <v>22</v>
      </c>
      <c r="C11" s="27">
        <v>1</v>
      </c>
      <c r="D11" s="41">
        <v>1</v>
      </c>
      <c r="E11" s="27"/>
      <c r="F11" s="27"/>
      <c r="G11" s="27"/>
      <c r="H11">
        <v>80</v>
      </c>
    </row>
    <row r="12" spans="1:8" x14ac:dyDescent="0.25">
      <c r="B12" s="34" t="s">
        <v>70</v>
      </c>
      <c r="C12" s="28">
        <f>SUM(C4:C11)</f>
        <v>10</v>
      </c>
      <c r="D12" s="28">
        <f>SUM(D4:D11)</f>
        <v>7</v>
      </c>
      <c r="E12" s="28">
        <f>SUM(E4:E11)</f>
        <v>0</v>
      </c>
      <c r="F12" s="28">
        <f>SUM(F4:F11)</f>
        <v>1</v>
      </c>
      <c r="G12" s="28">
        <f>SUM(G4:G11)</f>
        <v>2</v>
      </c>
    </row>
    <row r="13" spans="1:8" x14ac:dyDescent="0.25">
      <c r="H13">
        <f>SUM(H6:H12) / 6</f>
        <v>81.333333333333329</v>
      </c>
    </row>
  </sheetData>
  <mergeCells count="11">
    <mergeCell ref="F4:F6"/>
    <mergeCell ref="G4:G6"/>
    <mergeCell ref="A2:A3"/>
    <mergeCell ref="B2:B3"/>
    <mergeCell ref="C2:C3"/>
    <mergeCell ref="D2:G2"/>
    <mergeCell ref="A4:A6"/>
    <mergeCell ref="B4:B6"/>
    <mergeCell ref="C4:C6"/>
    <mergeCell ref="D4:D6"/>
    <mergeCell ref="E4: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F14.1  PLANES DE MEJORAMIENT...</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Neyla Esther Martinez Orozco</cp:lastModifiedBy>
  <cp:lastPrinted>2023-09-26T14:42:05Z</cp:lastPrinted>
  <dcterms:created xsi:type="dcterms:W3CDTF">2017-08-11T21:56:18Z</dcterms:created>
  <dcterms:modified xsi:type="dcterms:W3CDTF">2026-06-02T20:20:50Z</dcterms:modified>
</cp:coreProperties>
</file>